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ordana.malecic\Documents\73.02_27102025\PREDLOSCI I UPUTE_2. NATJEČAJ_73.02\"/>
    </mc:Choice>
  </mc:AlternateContent>
  <xr:revisionPtr revIDLastSave="0" documentId="13_ncr:1_{D197FD82-5CBB-4FB9-9F18-2F3B46A78A12}" xr6:coauthVersionLast="36" xr6:coauthVersionMax="36" xr10:uidLastSave="{00000000-0000-0000-0000-000000000000}"/>
  <bookViews>
    <workbookView xWindow="0" yWindow="0" windowWidth="28800" windowHeight="12225" tabRatio="601" xr2:uid="{00000000-000D-0000-FFFF-FFFF00000000}"/>
  </bookViews>
  <sheets>
    <sheet name="TTIP" sheetId="1" r:id="rId1"/>
    <sheet name="Sheet3" sheetId="7" state="hidden" r:id="rId2"/>
    <sheet name="Sheet4" sheetId="8" state="hidden" r:id="rId3"/>
    <sheet name="Uputa uz obrazac " sheetId="833" r:id="rId4"/>
  </sheets>
  <externalReferences>
    <externalReference r:id="rId5"/>
    <externalReference r:id="rId6"/>
  </externalReferences>
  <definedNames>
    <definedName name="DA">'[1]PLAN NABAVE-TTIP'!$B$51:$B$52</definedName>
    <definedName name="Građenje">#REF!</definedName>
    <definedName name="građenje.životinje">#REF!</definedName>
    <definedName name="inenzitet">#REF!</definedName>
    <definedName name="intenzitet">#REF!</definedName>
    <definedName name="intenzitet.potpore">#REF!</definedName>
    <definedName name="iznos.potpore">#REF!</definedName>
    <definedName name="korisnik.je.početnik">#REF!</definedName>
    <definedName name="Korisnik.je.početnik?">#REF!</definedName>
    <definedName name="početnik">#REF!</definedName>
    <definedName name="_xlnm.Print_Area" localSheetId="0">TTIP!$A$1:$V$121</definedName>
    <definedName name="sp.mehanizacija">#REF!</definedName>
    <definedName name="sp.ostalo">#REF!</definedName>
    <definedName name="sp.ostalo.oprema">#REF!</definedName>
    <definedName name="sp.uređenje">#REF!</definedName>
    <definedName name="SumaR">TTIP!$R$5+TTIP!$R$66+TTIP!$R$69+TTIP!$R$72</definedName>
    <definedName name="SumaS">TTIP!$S$5+TTIP!$S$66+TTIP!$S$69+TTIP!$S$72</definedName>
    <definedName name="SumaT">[2]TTIP!$T$3+[2]TTIP!$T$36+[2]TTIP!$T$40+[2]TTIP!$T$44</definedName>
    <definedName name="SumaU">TTIP!$U$5+TTIP!$U$66+TTIP!$U$69+TTIP!$U$72</definedName>
    <definedName name="SumaV">TTIP!$V$5+TTIP!$V$66+TTIP!$V$69+TTIP!$V$72</definedName>
    <definedName name="SumaW">[2]TTIP!$W$3+[2]TTIP!$W$36+[2]TTIP!$W$40+[2]TTIP!$W$44</definedName>
    <definedName name="SumaX">[2]TTIP!$X$3+[2]TTIP!$X$36+[2]TTIP!$X$40+[2]TTIP!$X$44</definedName>
    <definedName name="UZGOJ_CVIJEĆA__UKRASNOG_BILJA__LJEKOVITOG__ZAČINSKOG_I_AROMATIČNOG_BILJA__SA_PRIPADAJUĆOM_OPREMOM_I_INFRASTRUKTUROM_U_SKLOPU_POLJOPRIVREDNOG_GOSPODARSTVA">#REF!</definedName>
    <definedName name="vp.građenje1">#REF!</definedName>
    <definedName name="vp.građenje2">#REF!</definedName>
    <definedName name="vp.građenje3">#REF!</definedName>
    <definedName name="vp.mehanizacija">#REF!</definedName>
    <definedName name="vp.nasadi">#REF!</definedName>
    <definedName name="vp.navodnjavanje">#REF!</definedName>
    <definedName name="vp.oprema1">#REF!</definedName>
    <definedName name="vp.oprema2">#REF!</definedName>
    <definedName name="vp.oprema3">#REF!</definedName>
    <definedName name="vp.zemljište">#REF!</definedName>
    <definedName name="životinje.gradnja">#REF!</definedName>
    <definedName name="životinje.građenje">#REF!</definedName>
    <definedName name="životinje.oprem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L31" i="1"/>
  <c r="L32" i="1"/>
  <c r="M31" i="1" s="1"/>
  <c r="N31" i="1" s="1"/>
  <c r="O31" i="1" s="1"/>
  <c r="L33" i="1"/>
  <c r="L34" i="1"/>
  <c r="M34" i="1" s="1"/>
  <c r="N34" i="1" s="1"/>
  <c r="O34" i="1" s="1"/>
  <c r="L35" i="1"/>
  <c r="L36" i="1"/>
  <c r="M35" i="1" s="1"/>
  <c r="N35" i="1" s="1"/>
  <c r="O35" i="1" s="1"/>
  <c r="L37" i="1"/>
  <c r="L38" i="1"/>
  <c r="M38" i="1" s="1"/>
  <c r="N38" i="1" s="1"/>
  <c r="O38" i="1" s="1"/>
  <c r="L39" i="1"/>
  <c r="L40" i="1"/>
  <c r="M39" i="1" s="1"/>
  <c r="N39" i="1" s="1"/>
  <c r="O39" i="1" s="1"/>
  <c r="L41" i="1"/>
  <c r="L42" i="1"/>
  <c r="M42" i="1" s="1"/>
  <c r="N42" i="1" s="1"/>
  <c r="O42" i="1" s="1"/>
  <c r="L43" i="1"/>
  <c r="L44" i="1"/>
  <c r="L45" i="1"/>
  <c r="L46" i="1"/>
  <c r="L47" i="1"/>
  <c r="L48" i="1"/>
  <c r="L49" i="1"/>
  <c r="L50" i="1"/>
  <c r="M50" i="1" s="1"/>
  <c r="N50" i="1" s="1"/>
  <c r="O50" i="1" s="1"/>
  <c r="L51" i="1"/>
  <c r="L52" i="1"/>
  <c r="L53" i="1"/>
  <c r="L54" i="1"/>
  <c r="M54" i="1" s="1"/>
  <c r="N54" i="1" s="1"/>
  <c r="O54" i="1" s="1"/>
  <c r="L55" i="1"/>
  <c r="L56" i="1"/>
  <c r="L57" i="1"/>
  <c r="L58" i="1"/>
  <c r="M58" i="1" s="1"/>
  <c r="N58" i="1" s="1"/>
  <c r="O58" i="1" s="1"/>
  <c r="L60" i="1"/>
  <c r="M52" i="1" l="1"/>
  <c r="N52" i="1" s="1"/>
  <c r="O52" i="1" s="1"/>
  <c r="M56" i="1"/>
  <c r="N56" i="1" s="1"/>
  <c r="O56" i="1" s="1"/>
  <c r="M48" i="1"/>
  <c r="N48" i="1" s="1"/>
  <c r="O48" i="1" s="1"/>
  <c r="M55" i="1"/>
  <c r="N55" i="1" s="1"/>
  <c r="O55" i="1" s="1"/>
  <c r="M51" i="1"/>
  <c r="N51" i="1" s="1"/>
  <c r="O51" i="1" s="1"/>
  <c r="M47" i="1"/>
  <c r="N47" i="1" s="1"/>
  <c r="O47" i="1" s="1"/>
  <c r="M43" i="1"/>
  <c r="N43" i="1" s="1"/>
  <c r="O43" i="1" s="1"/>
  <c r="M44" i="1"/>
  <c r="N44" i="1" s="1"/>
  <c r="O44" i="1" s="1"/>
  <c r="M57" i="1"/>
  <c r="N57" i="1" s="1"/>
  <c r="O57" i="1" s="1"/>
  <c r="M53" i="1"/>
  <c r="N53" i="1" s="1"/>
  <c r="O53" i="1" s="1"/>
  <c r="M49" i="1"/>
  <c r="N49" i="1" s="1"/>
  <c r="O49" i="1" s="1"/>
  <c r="M46" i="1"/>
  <c r="N46" i="1" s="1"/>
  <c r="O46" i="1" s="1"/>
  <c r="M45" i="1"/>
  <c r="N45" i="1" s="1"/>
  <c r="O45" i="1" s="1"/>
  <c r="M41" i="1"/>
  <c r="N41" i="1" s="1"/>
  <c r="O41" i="1" s="1"/>
  <c r="M37" i="1"/>
  <c r="N37" i="1" s="1"/>
  <c r="O37" i="1" s="1"/>
  <c r="M33" i="1"/>
  <c r="N33" i="1" s="1"/>
  <c r="O33" i="1" s="1"/>
  <c r="M40" i="1"/>
  <c r="N40" i="1" s="1"/>
  <c r="O40" i="1" s="1"/>
  <c r="M36" i="1"/>
  <c r="N36" i="1" s="1"/>
  <c r="O36" i="1" s="1"/>
  <c r="M32" i="1"/>
  <c r="N32" i="1" s="1"/>
  <c r="O32" i="1" s="1"/>
  <c r="L7" i="1"/>
  <c r="L8" i="1"/>
  <c r="L9" i="1"/>
  <c r="M9" i="1" s="1"/>
  <c r="N9" i="1" s="1"/>
  <c r="O9" i="1" s="1"/>
  <c r="L11" i="1"/>
  <c r="L12" i="1"/>
  <c r="M12" i="1" s="1"/>
  <c r="N12" i="1" s="1"/>
  <c r="O12" i="1" s="1"/>
  <c r="L13" i="1"/>
  <c r="M13" i="1" s="1"/>
  <c r="N13" i="1" s="1"/>
  <c r="O13" i="1" s="1"/>
  <c r="L15" i="1"/>
  <c r="L16" i="1"/>
  <c r="L17" i="1"/>
  <c r="L18" i="1"/>
  <c r="L19" i="1"/>
  <c r="L20" i="1"/>
  <c r="L21" i="1"/>
  <c r="L22" i="1"/>
  <c r="L23" i="1"/>
  <c r="M23" i="1" s="1"/>
  <c r="N23" i="1" s="1"/>
  <c r="O23" i="1" s="1"/>
  <c r="L25" i="1"/>
  <c r="M25" i="1" s="1"/>
  <c r="N25" i="1" s="1"/>
  <c r="O25" i="1" s="1"/>
  <c r="P25" i="1" s="1"/>
  <c r="R25" i="1" s="1"/>
  <c r="L61" i="1"/>
  <c r="M60" i="1" s="1"/>
  <c r="N60" i="1" s="1"/>
  <c r="O60" i="1" s="1"/>
  <c r="L63" i="1"/>
  <c r="L64" i="1"/>
  <c r="L65" i="1"/>
  <c r="L67" i="1"/>
  <c r="L68" i="1"/>
  <c r="L70" i="1"/>
  <c r="L71" i="1"/>
  <c r="L73" i="1"/>
  <c r="L74" i="1"/>
  <c r="L75" i="1"/>
  <c r="L77" i="1"/>
  <c r="L78" i="1"/>
  <c r="L79" i="1"/>
  <c r="Q5" i="1"/>
  <c r="M27" i="1"/>
  <c r="N27" i="1" s="1"/>
  <c r="O27" i="1" s="1"/>
  <c r="M29" i="1"/>
  <c r="N29" i="1" s="1"/>
  <c r="O29" i="1" s="1"/>
  <c r="Q62" i="1"/>
  <c r="Q66" i="1"/>
  <c r="Q69" i="1"/>
  <c r="Q76" i="1"/>
  <c r="T76" i="1"/>
  <c r="M7" i="1" l="1"/>
  <c r="N7" i="1" s="1"/>
  <c r="O7" i="1" s="1"/>
  <c r="M67" i="1"/>
  <c r="M19" i="1"/>
  <c r="N19" i="1" s="1"/>
  <c r="O19" i="1" s="1"/>
  <c r="M15" i="1"/>
  <c r="N15" i="1" s="1"/>
  <c r="O15" i="1" s="1"/>
  <c r="M70" i="1"/>
  <c r="M24" i="1"/>
  <c r="N24" i="1" s="1"/>
  <c r="O24" i="1" s="1"/>
  <c r="P24" i="1" s="1"/>
  <c r="R24" i="1" s="1"/>
  <c r="M11" i="1"/>
  <c r="N11" i="1" s="1"/>
  <c r="O11" i="1" s="1"/>
  <c r="M22" i="1"/>
  <c r="N22" i="1" s="1"/>
  <c r="O22" i="1" s="1"/>
  <c r="M18" i="1"/>
  <c r="N18" i="1" s="1"/>
  <c r="O18" i="1" s="1"/>
  <c r="M8" i="1"/>
  <c r="N8" i="1" s="1"/>
  <c r="O8" i="1" s="1"/>
  <c r="M21" i="1"/>
  <c r="N21" i="1" s="1"/>
  <c r="O21" i="1" s="1"/>
  <c r="M20" i="1"/>
  <c r="N20" i="1" s="1"/>
  <c r="O20" i="1" s="1"/>
  <c r="M16" i="1"/>
  <c r="N16" i="1" s="1"/>
  <c r="O16" i="1" s="1"/>
  <c r="M17" i="1"/>
  <c r="N17" i="1" s="1"/>
  <c r="O17" i="1" s="1"/>
  <c r="M63" i="1"/>
  <c r="M78" i="1"/>
  <c r="L72" i="1"/>
  <c r="M72" i="1" s="1"/>
  <c r="L66" i="1"/>
  <c r="M65" i="1" s="1"/>
  <c r="M77" i="1"/>
  <c r="L62" i="1"/>
  <c r="M61" i="1" s="1"/>
  <c r="N61" i="1" s="1"/>
  <c r="O61" i="1" s="1"/>
  <c r="L69" i="1"/>
  <c r="M68" i="1" s="1"/>
  <c r="M74" i="1"/>
  <c r="L76" i="1"/>
  <c r="M75" i="1" s="1"/>
  <c r="M73" i="1"/>
  <c r="M66" i="1" l="1"/>
  <c r="L5" i="1"/>
  <c r="M71" i="1"/>
  <c r="M69" i="1" s="1"/>
  <c r="M62" i="1"/>
  <c r="N72" i="1"/>
  <c r="M5" i="1" l="1"/>
  <c r="L85" i="1"/>
  <c r="L86" i="1"/>
  <c r="L105" i="1"/>
  <c r="L87" i="1" l="1"/>
  <c r="L88" i="1" s="1"/>
  <c r="N65" i="1"/>
  <c r="O65" i="1" s="1"/>
  <c r="N63" i="1"/>
  <c r="N62" i="1" l="1"/>
  <c r="O63" i="1"/>
  <c r="O62" i="1" s="1"/>
  <c r="L91" i="1"/>
  <c r="L92" i="1" s="1"/>
  <c r="L89" i="1"/>
  <c r="L90" i="1" s="1"/>
  <c r="L93" i="1" l="1"/>
  <c r="N73" i="1" s="1"/>
  <c r="N68" i="1"/>
  <c r="O68" i="1" s="1"/>
  <c r="N67" i="1"/>
  <c r="N71" i="1"/>
  <c r="O71" i="1" s="1"/>
  <c r="N70" i="1"/>
  <c r="N74" i="1" l="1"/>
  <c r="O74" i="1" s="1"/>
  <c r="N78" i="1"/>
  <c r="O78" i="1" s="1"/>
  <c r="L94" i="1"/>
  <c r="L95" i="1" s="1"/>
  <c r="N75" i="1"/>
  <c r="O75" i="1" s="1"/>
  <c r="N77" i="1"/>
  <c r="N66" i="1"/>
  <c r="O67" i="1"/>
  <c r="O66" i="1" s="1"/>
  <c r="O77" i="1"/>
  <c r="O73" i="1"/>
  <c r="O72" i="1"/>
  <c r="O70" i="1"/>
  <c r="O69" i="1" s="1"/>
  <c r="N69" i="1"/>
  <c r="P29" i="1" l="1"/>
  <c r="R29" i="1" s="1"/>
  <c r="P12" i="1"/>
  <c r="R12" i="1" s="1"/>
  <c r="P11" i="1"/>
  <c r="R11" i="1" s="1"/>
  <c r="P13" i="1"/>
  <c r="R13" i="1" s="1"/>
  <c r="P9" i="1"/>
  <c r="R9" i="1" s="1"/>
  <c r="P8" i="1"/>
  <c r="R8" i="1" s="1"/>
  <c r="P7" i="1"/>
  <c r="R7" i="1" s="1"/>
  <c r="P18" i="1"/>
  <c r="R18" i="1" s="1"/>
  <c r="P22" i="1"/>
  <c r="R22" i="1" s="1"/>
  <c r="P15" i="1"/>
  <c r="R15" i="1" s="1"/>
  <c r="P23" i="1"/>
  <c r="R23" i="1" s="1"/>
  <c r="P19" i="1"/>
  <c r="R19" i="1" s="1"/>
  <c r="P21" i="1"/>
  <c r="R21" i="1" s="1"/>
  <c r="P16" i="1"/>
  <c r="R16" i="1" s="1"/>
  <c r="P20" i="1"/>
  <c r="R20" i="1" s="1"/>
  <c r="P17" i="1"/>
  <c r="R17" i="1" s="1"/>
  <c r="P65" i="1"/>
  <c r="R65" i="1" s="1"/>
  <c r="O76" i="1"/>
  <c r="N76" i="1"/>
  <c r="N5" i="1" s="1"/>
  <c r="P74" i="1"/>
  <c r="R74" i="1" s="1"/>
  <c r="L99" i="1"/>
  <c r="P31" i="1"/>
  <c r="R31" i="1" s="1"/>
  <c r="P35" i="1"/>
  <c r="R35" i="1" s="1"/>
  <c r="P39" i="1"/>
  <c r="R39" i="1" s="1"/>
  <c r="P43" i="1"/>
  <c r="R43" i="1" s="1"/>
  <c r="P47" i="1"/>
  <c r="R47" i="1" s="1"/>
  <c r="P51" i="1"/>
  <c r="R51" i="1" s="1"/>
  <c r="P55" i="1"/>
  <c r="R55" i="1" s="1"/>
  <c r="P32" i="1"/>
  <c r="R32" i="1" s="1"/>
  <c r="P36" i="1"/>
  <c r="R36" i="1" s="1"/>
  <c r="P40" i="1"/>
  <c r="R40" i="1" s="1"/>
  <c r="P33" i="1"/>
  <c r="R33" i="1" s="1"/>
  <c r="P37" i="1"/>
  <c r="R37" i="1" s="1"/>
  <c r="P41" i="1"/>
  <c r="R41" i="1" s="1"/>
  <c r="P45" i="1"/>
  <c r="R45" i="1" s="1"/>
  <c r="P49" i="1"/>
  <c r="R49" i="1" s="1"/>
  <c r="P53" i="1"/>
  <c r="R53" i="1" s="1"/>
  <c r="P57" i="1"/>
  <c r="R57" i="1" s="1"/>
  <c r="P34" i="1"/>
  <c r="R34" i="1" s="1"/>
  <c r="P38" i="1"/>
  <c r="R38" i="1" s="1"/>
  <c r="P42" i="1"/>
  <c r="R42" i="1" s="1"/>
  <c r="P48" i="1"/>
  <c r="R48" i="1" s="1"/>
  <c r="P52" i="1"/>
  <c r="R52" i="1" s="1"/>
  <c r="P56" i="1"/>
  <c r="R56" i="1" s="1"/>
  <c r="P44" i="1"/>
  <c r="R44" i="1" s="1"/>
  <c r="P46" i="1"/>
  <c r="R46" i="1" s="1"/>
  <c r="P50" i="1"/>
  <c r="R50" i="1" s="1"/>
  <c r="P54" i="1"/>
  <c r="R54" i="1" s="1"/>
  <c r="P58" i="1"/>
  <c r="R58" i="1" s="1"/>
  <c r="P63" i="1"/>
  <c r="P62" i="1" s="1"/>
  <c r="P68" i="1"/>
  <c r="R68" i="1" s="1"/>
  <c r="P27" i="1"/>
  <c r="R27" i="1" s="1"/>
  <c r="P71" i="1"/>
  <c r="R71" i="1" s="1"/>
  <c r="P75" i="1"/>
  <c r="R75" i="1" s="1"/>
  <c r="P78" i="1"/>
  <c r="R78" i="1" s="1"/>
  <c r="P73" i="1"/>
  <c r="R73" i="1" s="1"/>
  <c r="P60" i="1"/>
  <c r="R60" i="1" s="1"/>
  <c r="P61" i="1"/>
  <c r="R61" i="1" s="1"/>
  <c r="P70" i="1"/>
  <c r="P69" i="1" s="1"/>
  <c r="P77" i="1"/>
  <c r="R77" i="1" s="1"/>
  <c r="P67" i="1"/>
  <c r="P72" i="1"/>
  <c r="O5" i="1"/>
  <c r="R63" i="1"/>
  <c r="R62" i="1" s="1"/>
  <c r="C4" i="8"/>
  <c r="Q72" i="1" l="1"/>
  <c r="R72" i="1" s="1"/>
  <c r="S72" i="1" s="1"/>
  <c r="R70" i="1"/>
  <c r="R69" i="1" s="1"/>
  <c r="R76" i="1"/>
  <c r="P76" i="1"/>
  <c r="P66" i="1"/>
  <c r="R67" i="1"/>
  <c r="R66" i="1" s="1"/>
  <c r="P5" i="1" l="1"/>
  <c r="R5" i="1"/>
  <c r="S15" i="1" l="1"/>
  <c r="S20" i="1"/>
  <c r="S21" i="1"/>
  <c r="S24" i="1"/>
  <c r="S25" i="1"/>
  <c r="S7" i="1"/>
  <c r="S8" i="1"/>
  <c r="S9" i="1"/>
  <c r="S11" i="1"/>
  <c r="S12" i="1"/>
  <c r="S13" i="1"/>
  <c r="S16" i="1"/>
  <c r="S17" i="1"/>
  <c r="S18" i="1"/>
  <c r="S19" i="1"/>
  <c r="S22" i="1"/>
  <c r="S23" i="1"/>
  <c r="S33" i="1"/>
  <c r="S37" i="1"/>
  <c r="S41" i="1"/>
  <c r="S45" i="1"/>
  <c r="S49" i="1"/>
  <c r="S53" i="1"/>
  <c r="S57" i="1"/>
  <c r="S34" i="1"/>
  <c r="S38" i="1"/>
  <c r="S42" i="1"/>
  <c r="S31" i="1"/>
  <c r="S35" i="1"/>
  <c r="S39" i="1"/>
  <c r="S43" i="1"/>
  <c r="S47" i="1"/>
  <c r="S51" i="1"/>
  <c r="S55" i="1"/>
  <c r="S32" i="1"/>
  <c r="S36" i="1"/>
  <c r="S40" i="1"/>
  <c r="S44" i="1"/>
  <c r="S56" i="1"/>
  <c r="S50" i="1"/>
  <c r="S48" i="1"/>
  <c r="S52" i="1"/>
  <c r="S46" i="1"/>
  <c r="S54" i="1"/>
  <c r="S58" i="1"/>
  <c r="S60" i="1"/>
  <c r="S61" i="1"/>
  <c r="S63" i="1"/>
  <c r="S67" i="1"/>
  <c r="S74" i="1"/>
  <c r="S71" i="1"/>
  <c r="S78" i="1"/>
  <c r="S29" i="1"/>
  <c r="S65" i="1"/>
  <c r="S68" i="1"/>
  <c r="S73" i="1"/>
  <c r="S75" i="1"/>
  <c r="S27" i="1"/>
  <c r="S70" i="1"/>
  <c r="S77" i="1"/>
  <c r="C5" i="8"/>
  <c r="U22" i="1" l="1"/>
  <c r="V22" i="1" s="1"/>
  <c r="U24" i="1"/>
  <c r="V24" i="1" s="1"/>
  <c r="U19" i="1"/>
  <c r="V19" i="1" s="1"/>
  <c r="U13" i="1"/>
  <c r="V13" i="1" s="1"/>
  <c r="U8" i="1"/>
  <c r="V8" i="1" s="1"/>
  <c r="U21" i="1"/>
  <c r="V21" i="1" s="1"/>
  <c r="U16" i="1"/>
  <c r="V16" i="1" s="1"/>
  <c r="U18" i="1"/>
  <c r="V18" i="1" s="1"/>
  <c r="U12" i="1"/>
  <c r="V12" i="1" s="1"/>
  <c r="U7" i="1"/>
  <c r="V7" i="1" s="1"/>
  <c r="U20" i="1"/>
  <c r="V20" i="1" s="1"/>
  <c r="U9" i="1"/>
  <c r="V9" i="1" s="1"/>
  <c r="U23" i="1"/>
  <c r="V23" i="1" s="1"/>
  <c r="U17" i="1"/>
  <c r="V17" i="1" s="1"/>
  <c r="U11" i="1"/>
  <c r="V11" i="1" s="1"/>
  <c r="U25" i="1"/>
  <c r="V25" i="1" s="1"/>
  <c r="U15" i="1"/>
  <c r="V15" i="1" s="1"/>
  <c r="U40" i="1"/>
  <c r="V40" i="1" s="1"/>
  <c r="U35" i="1"/>
  <c r="V35" i="1" s="1"/>
  <c r="U54" i="1"/>
  <c r="V54" i="1" s="1"/>
  <c r="U50" i="1"/>
  <c r="V50" i="1" s="1"/>
  <c r="U36" i="1"/>
  <c r="V36" i="1" s="1"/>
  <c r="U47" i="1"/>
  <c r="V47" i="1" s="1"/>
  <c r="U31" i="1"/>
  <c r="V31" i="1" s="1"/>
  <c r="U57" i="1"/>
  <c r="V57" i="1" s="1"/>
  <c r="U41" i="1"/>
  <c r="V41" i="1" s="1"/>
  <c r="U58" i="1"/>
  <c r="V58" i="1" s="1"/>
  <c r="U51" i="1"/>
  <c r="V51" i="1" s="1"/>
  <c r="U45" i="1"/>
  <c r="V45" i="1" s="1"/>
  <c r="U46" i="1"/>
  <c r="V46" i="1" s="1"/>
  <c r="U56" i="1"/>
  <c r="V56" i="1" s="1"/>
  <c r="U32" i="1"/>
  <c r="V32" i="1" s="1"/>
  <c r="U43" i="1"/>
  <c r="V43" i="1" s="1"/>
  <c r="U42" i="1"/>
  <c r="V42" i="1" s="1"/>
  <c r="U53" i="1"/>
  <c r="V53" i="1" s="1"/>
  <c r="U37" i="1"/>
  <c r="V37" i="1" s="1"/>
  <c r="U48" i="1"/>
  <c r="V48" i="1" s="1"/>
  <c r="U34" i="1"/>
  <c r="V34" i="1" s="1"/>
  <c r="U52" i="1"/>
  <c r="V52" i="1" s="1"/>
  <c r="U44" i="1"/>
  <c r="V44" i="1" s="1"/>
  <c r="U55" i="1"/>
  <c r="V55" i="1" s="1"/>
  <c r="U39" i="1"/>
  <c r="V39" i="1" s="1"/>
  <c r="U38" i="1"/>
  <c r="V38" i="1" s="1"/>
  <c r="U49" i="1"/>
  <c r="V49" i="1" s="1"/>
  <c r="U33" i="1"/>
  <c r="V33" i="1" s="1"/>
  <c r="U65" i="1"/>
  <c r="V65" i="1" s="1"/>
  <c r="U78" i="1"/>
  <c r="V78" i="1" s="1"/>
  <c r="S76" i="1"/>
  <c r="U77" i="1"/>
  <c r="U29" i="1"/>
  <c r="V29" i="1" s="1"/>
  <c r="U75" i="1"/>
  <c r="V75" i="1" s="1"/>
  <c r="U73" i="1"/>
  <c r="V73" i="1" s="1"/>
  <c r="T72" i="1"/>
  <c r="U72" i="1" s="1"/>
  <c r="U71" i="1"/>
  <c r="V71" i="1" s="1"/>
  <c r="U67" i="1"/>
  <c r="S66" i="1"/>
  <c r="U27" i="1"/>
  <c r="V27" i="1" s="1"/>
  <c r="U60" i="1"/>
  <c r="V60" i="1" s="1"/>
  <c r="U70" i="1"/>
  <c r="S69" i="1"/>
  <c r="U74" i="1"/>
  <c r="V74" i="1" s="1"/>
  <c r="U68" i="1"/>
  <c r="V68" i="1" s="1"/>
  <c r="S62" i="1"/>
  <c r="U63" i="1"/>
  <c r="U61" i="1"/>
  <c r="V61" i="1" s="1"/>
  <c r="S5" i="1"/>
  <c r="C3" i="8"/>
  <c r="U62" i="1" l="1"/>
  <c r="U69" i="1"/>
  <c r="V72" i="1"/>
  <c r="U5" i="1"/>
  <c r="V63" i="1"/>
  <c r="V62" i="1" s="1"/>
  <c r="U76" i="1"/>
  <c r="U66" i="1"/>
  <c r="V70" i="1"/>
  <c r="V69" i="1" s="1"/>
  <c r="V67" i="1"/>
  <c r="V66" i="1" s="1"/>
  <c r="V77" i="1"/>
  <c r="V76" i="1" s="1"/>
  <c r="C2" i="8"/>
  <c r="C7" i="8" s="1"/>
  <c r="L101" i="1" l="1"/>
  <c r="L104" i="1"/>
  <c r="L107" i="1" s="1"/>
  <c r="L108" i="1" s="1"/>
  <c r="V5" i="1"/>
  <c r="C8" i="8"/>
  <c r="L10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mario.sabljic</author>
    <author>APPRRR</author>
    <author>Gordana Malečić</author>
  </authors>
  <commentList>
    <comment ref="D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APPRRR:</t>
        </r>
        <r>
          <rPr>
            <sz val="9"/>
            <color indexed="81"/>
            <rFont val="Tahoma"/>
            <family val="2"/>
            <charset val="238"/>
          </rPr>
          <t xml:space="preserve">
Upisuje se naziv troška kako je naveden u ponudi. Kod opreme i mehanizacije navesti točan naziv proizvođača i model. 
Kada jedna ponuda sadrži više komada/kompleta opreme, a svaki od njih čini jednu cjelinu, potrebno je svaku cijelinu upisati u zaseban red.
</t>
        </r>
      </text>
    </comment>
    <comment ref="F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APPRRR:</t>
        </r>
        <r>
          <rPr>
            <sz val="9"/>
            <color indexed="81"/>
            <rFont val="Tahoma"/>
            <family val="2"/>
            <charset val="238"/>
          </rPr>
          <t xml:space="preserve">
Upisuje se datum kada je ponuda/račun izdana/nastala</t>
        </r>
      </text>
    </comment>
    <comment ref="H4" authorId="1" shapeId="0" xr:uid="{2705E908-739D-4397-B3D1-1CC64DA60E85}">
      <text>
        <r>
          <rPr>
            <b/>
            <sz val="9"/>
            <color indexed="81"/>
            <rFont val="Tahoma"/>
            <family val="2"/>
            <charset val="238"/>
          </rPr>
          <t>APPRRR:</t>
        </r>
        <r>
          <rPr>
            <sz val="9"/>
            <color indexed="81"/>
            <rFont val="Tahoma"/>
            <family val="2"/>
            <charset val="238"/>
          </rPr>
          <t xml:space="preserve">
U slučaju  troškova za koje se  provodi nabave preko EONA-e</t>
        </r>
      </text>
    </comment>
    <comment ref="I4" authorId="2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 xml:space="preserve">
Upisati samo kod opremanje</t>
        </r>
      </text>
    </comment>
    <comment ref="J4" authorId="2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 xml:space="preserve">
Upisati samo kod opremanje</t>
        </r>
      </text>
    </comment>
    <comment ref="K4" authorId="2" shapeId="0" xr:uid="{00000000-0006-0000-0000-000005000000}">
      <text>
        <r>
          <rPr>
            <sz val="12"/>
            <color indexed="81"/>
            <rFont val="Tahoma"/>
            <family val="2"/>
            <charset val="238"/>
          </rPr>
          <t xml:space="preserve">
upisati samo kod opremanja, u slučaju gradnje upisati ukupan iznos</t>
        </r>
      </text>
    </comment>
    <comment ref="L4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APPRRR:
*Stupac za PDV i iznose je samo jedan u ovoj tablici, stoga treba u naslovu OBAVEZNO izbrisati dio teksta, ovisno o tome je li korisniku PDV prihvatljiv ili nije. Dakle, naslov stupca može biti:
Iznos troška u EUR s PDV-om
ILI
Iznos troška u EUR bez PDV-a
Nakon što upišete odgovarajući naslov, izbrišite ovaj komentar.</t>
        </r>
      </text>
    </comment>
  </commentList>
</comments>
</file>

<file path=xl/sharedStrings.xml><?xml version="1.0" encoding="utf-8"?>
<sst xmlns="http://schemas.openxmlformats.org/spreadsheetml/2006/main" count="117" uniqueCount="110">
  <si>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</si>
  <si>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</si>
  <si>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</si>
  <si>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</si>
  <si>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</si>
  <si>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</si>
  <si>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</si>
  <si>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</si>
  <si>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</si>
  <si>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</si>
  <si>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</si>
  <si>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</si>
  <si>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</si>
  <si>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</si>
  <si>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</si>
  <si>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</si>
  <si>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</si>
  <si>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</si>
  <si>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T</t>
  </si>
  <si>
    <t>Naziv ponuditelja</t>
  </si>
  <si>
    <t>U</t>
  </si>
  <si>
    <t>RED</t>
  </si>
  <si>
    <t>DA</t>
  </si>
  <si>
    <t>Uputa za korisnika:</t>
  </si>
  <si>
    <t>Kako bi se osiguralo da formule funkcioniraju,  redovi označeni slovima ne smiju se brisati ili premještati.</t>
  </si>
  <si>
    <t>Redovi se dodaju po potrebi ovisno o broju planiranih nabava.</t>
  </si>
  <si>
    <t>Upute za popunjavanje pojedinih kolona mogu se vidjeti ako kliknete ili postavite kursor miša na naziv pojedine kolone.</t>
  </si>
  <si>
    <t>Jedinica mjere</t>
  </si>
  <si>
    <t>Količina</t>
  </si>
  <si>
    <t>V</t>
  </si>
  <si>
    <t>Z</t>
  </si>
  <si>
    <t>Najniži iznos potpre</t>
  </si>
  <si>
    <t>Vrijednost prometa</t>
  </si>
  <si>
    <t>Ukupni iznos prihvatljivog ulaganja * intenzitet potpore</t>
  </si>
  <si>
    <t>Obvezujuće pismo banke/ DA/NE</t>
  </si>
  <si>
    <t>KONTROLNA TABLICA ZA IZRAČUN POTPORE:</t>
  </si>
  <si>
    <t>Najviši iznos potpore</t>
  </si>
  <si>
    <t>AA</t>
  </si>
  <si>
    <t>AB</t>
  </si>
  <si>
    <t>AC</t>
  </si>
  <si>
    <t xml:space="preserve">Izračunati iznos potpore  ako postoji obvezujuće pismo namjere banke </t>
  </si>
  <si>
    <t xml:space="preserve">Izračunati iznos potpore  ako ne postoji obvezujuće pismo namjere banke </t>
  </si>
  <si>
    <t>Nakon otvaranja tablice potrebno je kliknuti "Enable Content"  kako bi tablica ispravno radila.</t>
  </si>
  <si>
    <r>
      <t xml:space="preserve">IZNOS PRIMLJENE DRŽAVNE (JAVNE) POTPORE ZA ISTE TROŠKOVE
</t>
    </r>
    <r>
      <rPr>
        <b/>
        <i/>
        <sz val="11"/>
        <color theme="1"/>
        <rFont val="Calibri"/>
        <family val="2"/>
        <charset val="238"/>
        <scheme val="minor"/>
      </rPr>
      <t>Pojašnjenje:</t>
    </r>
    <r>
      <rPr>
        <i/>
        <sz val="11"/>
        <color theme="1"/>
        <rFont val="Calibri"/>
        <family val="2"/>
        <scheme val="minor"/>
      </rPr>
      <t xml:space="preserve"> Ako je korisnik u Zahtjevu za potporu upisao iznos primljene državne (javne) potpore za iste troškove, upisati iznos primljene državne (javne) potpore iz Zahtjeva za potporu.</t>
    </r>
  </si>
  <si>
    <r>
      <t xml:space="preserve">Stopa financijske korekcije ako je izrečena u ovoj fazi
</t>
    </r>
    <r>
      <rPr>
        <sz val="11"/>
        <color theme="1"/>
        <rFont val="Calibri"/>
        <family val="2"/>
        <charset val="238"/>
        <scheme val="minor"/>
      </rPr>
      <t>(popunjava Agencija za plaćanja u administrativnoj kontroli ako je primjenjivo)</t>
    </r>
  </si>
  <si>
    <t xml:space="preserve">NAPOMENA:
</t>
  </si>
  <si>
    <r>
      <t>TRAŽENI IZNOS POTPORE
Pojašnjenje:</t>
    </r>
    <r>
      <rPr>
        <sz val="11"/>
        <color theme="1"/>
        <rFont val="Calibri"/>
        <family val="2"/>
        <scheme val="minor"/>
      </rPr>
      <t xml:space="preserve">
Upisati traženi iznos potpore.
</t>
    </r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scheme val="minor"/>
      </rPr>
      <t xml:space="preserve">
Popunjava Agencija za plaćanja. Tijekom administrativne kontrole Agencija za plaćanja ne može dodijeliti iznos potpore veći od traženog u zahtjevu za potporu.</t>
    </r>
  </si>
  <si>
    <t>Lokacija ulaganja
(ARKOD ID ako je primjenjivo)</t>
  </si>
  <si>
    <t>Naziva troška prema ponudi/računu</t>
  </si>
  <si>
    <t>Datum odabrane  ponude/računa</t>
  </si>
  <si>
    <t>Broj odabrane ponude/računa</t>
  </si>
  <si>
    <t xml:space="preserve">SANACIJA POLJOPRIVREDNOG ZEMLJIŠTA </t>
  </si>
  <si>
    <t>GRAĐENJE POLJOPRIVREDNIH GOSPODARSKIH OBJEKATA
 I PRIPADAJUĆE INFRASTRUKTURE</t>
  </si>
  <si>
    <t>NABAVA NOVIH POLJOPRIVREDNIH STROJEVA, 
MEHANIZACIJE I OPREME</t>
  </si>
  <si>
    <t>OPREMA ZA PČELARANJE</t>
  </si>
  <si>
    <t>NABAVA I SADNJA VIŠEGODIŠNJIH NASADA I VIŠEGODIŠNJEG BILJA
NAPOMENA: Podizanje novih ili obnova postojećeg višegodišnjeg nasada i višegodišnjeg bilja</t>
  </si>
  <si>
    <t>Analiza tla</t>
  </si>
  <si>
    <t xml:space="preserve">KUPNJA POLJOPRIVREDNOG ZEMLJIŠTA
Kupnja poljoprivrednog zemljišta, najviše 10 % vrijednosti ukupno prihvatljivih troškova projekta ako iz nalaza i mišljenja sudskog vještaka proizlazi da uslijed prirodne nepogode sadnja/gradnja određene kulture višegodišnjeg nasada/bilja na dosadašnjoj katastarskoj čestici nije moguća (poplava, nanos mulja, zagađenje tla, klizište i sl.),  nije prihvatljiva u slučaju zlatne žutice
</t>
  </si>
  <si>
    <t xml:space="preserve">Troškovi usluge konzultanata </t>
  </si>
  <si>
    <t>Troškovi projektno-tehničke dokumentacije, geodetskih podloga, elaborata i trošak nadzora, studije izvedivosti</t>
  </si>
  <si>
    <r>
      <t xml:space="preserve">Naziv prihvatljivog troška 
</t>
    </r>
    <r>
      <rPr>
        <sz val="11"/>
        <color theme="1"/>
        <rFont val="Calibri"/>
        <family val="2"/>
        <scheme val="minor"/>
      </rPr>
      <t xml:space="preserve">(Pojašnjenje: Točan naziv prihvatljivog troška iz Liste prihvatljivih troškova) 
</t>
    </r>
  </si>
  <si>
    <t xml:space="preserve">Ukupni iznos neprihvatljivih troškova 
</t>
  </si>
  <si>
    <t>NAJNIŽI IZNOS  POTPORE 
1.000 EUR</t>
  </si>
  <si>
    <t>IZNOS FINANCIJSKE KOREKCIJE (popunjava Agencija za plaćanja)</t>
  </si>
  <si>
    <t>AD</t>
  </si>
  <si>
    <t>AE</t>
  </si>
  <si>
    <t>AF</t>
  </si>
  <si>
    <t>AG</t>
  </si>
  <si>
    <t>Označavanje ulaganja sufinanciranih iz EU proračuna, ali ne više od 100 EUR</t>
  </si>
  <si>
    <r>
      <t>IZNOS UGOVORENE POLICE OSIGURANJA ZA ISTE TROŠKOVE
Pojašnjenje:</t>
    </r>
    <r>
      <rPr>
        <sz val="11"/>
        <color theme="1"/>
        <rFont val="Calibri"/>
        <family val="2"/>
        <charset val="238"/>
        <scheme val="minor"/>
      </rPr>
      <t xml:space="preserve"> Ukoliko korisnik posjeduje ugovorenu policu osiguranja koja pokriva bilo koji od prihvatljivih  troškova upisati iznos s police osiguranja. AKO POSJEDUJETE POLICU OSIGURANJA ZA PRINOS (M17) IZNOS SE NE UPISUJE.
Ukupni iznos ulaganja umanjuje se za ugovorenu policu osiguranja</t>
    </r>
  </si>
  <si>
    <r>
      <t xml:space="preserve">IZRAČUNATI IZNOS POTPORE:
</t>
    </r>
    <r>
      <rPr>
        <b/>
        <i/>
        <sz val="11"/>
        <rFont val="Calibri"/>
        <family val="2"/>
        <charset val="238"/>
        <scheme val="minor"/>
      </rPr>
      <t>Pojašnjenje:</t>
    </r>
    <r>
      <rPr>
        <i/>
        <sz val="11"/>
        <rFont val="Calibri"/>
        <family val="2"/>
        <charset val="238"/>
        <scheme val="minor"/>
      </rPr>
      <t xml:space="preserve"> 
</t>
    </r>
    <r>
      <rPr>
        <b/>
        <i/>
        <sz val="11"/>
        <rFont val="Calibri"/>
        <family val="2"/>
        <charset val="238"/>
        <scheme val="minor"/>
      </rPr>
      <t>Red S * Red T</t>
    </r>
    <r>
      <rPr>
        <i/>
        <sz val="11"/>
        <rFont val="Calibri"/>
        <family val="2"/>
        <charset val="238"/>
        <scheme val="minor"/>
      </rPr>
      <t xml:space="preserve">
Ali:
- ne veći od iznosa u redu U, a ako je veći - upisati iznos iz reda U
- ne manji od iznosa iz reda V, a </t>
    </r>
    <r>
      <rPr>
        <b/>
        <i/>
        <sz val="11"/>
        <rFont val="Calibri"/>
        <family val="2"/>
        <charset val="238"/>
        <scheme val="minor"/>
      </rPr>
      <t xml:space="preserve">ako je manji od iznosa u redu V - upisati 0,00.  </t>
    </r>
    <r>
      <rPr>
        <i/>
        <sz val="11"/>
        <rFont val="Calibri"/>
        <family val="2"/>
        <charset val="238"/>
        <scheme val="minor"/>
      </rPr>
      <t xml:space="preserve">
</t>
    </r>
    <r>
      <rPr>
        <b/>
        <i/>
        <sz val="11"/>
        <rFont val="Calibri"/>
        <family val="2"/>
        <charset val="238"/>
        <scheme val="minor"/>
      </rPr>
      <t xml:space="preserve">
</t>
    </r>
  </si>
  <si>
    <r>
      <t xml:space="preserve">IZNOS VLASTITIH SREDSTAVA
</t>
    </r>
    <r>
      <rPr>
        <b/>
        <i/>
        <sz val="11"/>
        <color theme="1"/>
        <rFont val="Calibri"/>
        <family val="2"/>
        <charset val="238"/>
        <scheme val="minor"/>
      </rPr>
      <t>Pojašnjenje</t>
    </r>
    <r>
      <rPr>
        <i/>
        <sz val="11"/>
        <color theme="1"/>
        <rFont val="Calibri"/>
        <family val="2"/>
        <scheme val="minor"/>
      </rPr>
      <t>: od iznosa iz reda AF Oduzeti iznos iz reda AE.</t>
    </r>
  </si>
  <si>
    <r>
      <t xml:space="preserve">IZNOS POTPORE IZ PRORAČUNA RH
</t>
    </r>
    <r>
      <rPr>
        <sz val="11"/>
        <color theme="1"/>
        <rFont val="Calibri"/>
        <family val="2"/>
        <charset val="238"/>
        <scheme val="minor"/>
      </rPr>
      <t xml:space="preserve">Pojašnjenje: 20% iznosa iz reda AE
</t>
    </r>
  </si>
  <si>
    <r>
      <t xml:space="preserve">IZNOS POTPORE IZ PRORAČUNA EU
</t>
    </r>
    <r>
      <rPr>
        <sz val="11"/>
        <color theme="1"/>
        <rFont val="Calibri"/>
        <family val="2"/>
        <charset val="238"/>
        <scheme val="minor"/>
      </rPr>
      <t xml:space="preserve">Pojašnjenje: 80% iznosa iz reda AE
</t>
    </r>
  </si>
  <si>
    <r>
      <t xml:space="preserve">UKUPAN IZNOS PRIHVATLJIVIH OPĆIH TROŠKOVA
</t>
    </r>
    <r>
      <rPr>
        <b/>
        <i/>
        <sz val="11"/>
        <color theme="1"/>
        <rFont val="Calibri"/>
        <family val="2"/>
        <charset val="238"/>
        <scheme val="minor"/>
      </rPr>
      <t>Pojašnjenje:</t>
    </r>
    <r>
      <rPr>
        <i/>
        <sz val="11"/>
        <color theme="1"/>
        <rFont val="Calibri"/>
        <family val="2"/>
        <scheme val="minor"/>
      </rPr>
      <t xml:space="preserve"> zbrojiti iznose iz redova M, O I P.</t>
    </r>
  </si>
  <si>
    <r>
      <t xml:space="preserve">UKUPNI IZNOS PRIHVATLJIVOG ULAGANJA
</t>
    </r>
    <r>
      <rPr>
        <b/>
        <i/>
        <sz val="11"/>
        <color theme="1"/>
        <rFont val="Calibri"/>
        <family val="2"/>
        <charset val="238"/>
        <scheme val="minor"/>
      </rPr>
      <t>Pojašnjenje:</t>
    </r>
    <r>
      <rPr>
        <i/>
        <sz val="11"/>
        <color theme="1"/>
        <rFont val="Calibri"/>
        <family val="2"/>
        <scheme val="minor"/>
      </rPr>
      <t xml:space="preserve"> zbrojiti iznose iz redova K i R.</t>
    </r>
  </si>
  <si>
    <t xml:space="preserve">INTENZITET POTPORE
Do 100 % </t>
  </si>
  <si>
    <t>INTERVENCIJA 73.02 (1. natječaj)
  "TABLICA TROŠKOVA I IZRAČUNA POTPORE"</t>
  </si>
  <si>
    <t xml:space="preserve">Troškovi sudskog vještaka </t>
  </si>
  <si>
    <t>Bojom popunjene ćelije sadrže unaprijed definirane formule za automatsko računanje pod uvjetom da se ne poremete ćelije koje su s njima povezane. Ako izračun u sivim ćeijama nije točan, vjerojatno je došlo do brisanja ili premještanja redova označenih slovima te je u toj situaciji najbolje započeti popunjavanje na novoj tablici TTIP preuzetoj iz AGRONET-A ili sa stranice www. apprrr.hr kartica “Ruralni razvoj /Intervencija 73.02" sukladno informacijama iz ovih Uputa.</t>
  </si>
  <si>
    <t>Umetanje novih redova nema utjecaj na funkcioniranje formula ako se provodi na ančin da se psotojeći red kopira i umetne opcijom "Umetnuti kopiranje ćelije)</t>
  </si>
  <si>
    <t>ID nabave 
(ako je primjenjivo)</t>
  </si>
  <si>
    <r>
      <t xml:space="preserve">IZRAČUNATI IZNOS POTPORE ZA DODJELU:
</t>
    </r>
    <r>
      <rPr>
        <b/>
        <i/>
        <sz val="11"/>
        <color theme="1"/>
        <rFont val="Calibri"/>
        <family val="2"/>
        <charset val="238"/>
        <scheme val="minor"/>
      </rPr>
      <t xml:space="preserve">Pojašnjenje:
</t>
    </r>
    <r>
      <rPr>
        <i/>
        <sz val="11"/>
        <color theme="1"/>
        <rFont val="Calibri"/>
        <family val="2"/>
        <charset val="238"/>
        <scheme val="minor"/>
      </rPr>
      <t>Od iznosa u redu Z oduzeti iznos iz reda</t>
    </r>
    <r>
      <rPr>
        <i/>
        <sz val="11"/>
        <rFont val="Calibri"/>
        <family val="2"/>
        <charset val="238"/>
        <scheme val="minor"/>
      </rPr>
      <t xml:space="preserve"> AA i uma</t>
    </r>
    <r>
      <rPr>
        <i/>
        <sz val="11"/>
        <color theme="1"/>
        <rFont val="Calibri"/>
        <family val="2"/>
        <charset val="238"/>
        <scheme val="minor"/>
      </rPr>
      <t>njiti za ukupnu korekciju iz stupca U.</t>
    </r>
  </si>
  <si>
    <t>AH</t>
  </si>
  <si>
    <t>AI</t>
  </si>
  <si>
    <r>
      <t xml:space="preserve">Iznos troška u EUR
s PDV-om ako je PDV prihvatljiv ili bez PDV-a ako nije prihvatljiv iz  ponude 
</t>
    </r>
    <r>
      <rPr>
        <sz val="11"/>
        <color theme="1"/>
        <rFont val="Calibri"/>
        <family val="2"/>
        <charset val="238"/>
        <scheme val="minor"/>
      </rPr>
      <t>(korisnicima koji su upisani u registar obveznika PDV-a i onima koji će do trenutka nastanka troška biti upisani u registar obveznika PDV-a, PDV nije prihvatljiv trošak)</t>
    </r>
  </si>
  <si>
    <t xml:space="preserve">Iznos troška u EUR uzimajući u obzir razliku do traženog iznosa (ako je primjenjivo)
</t>
  </si>
  <si>
    <r>
      <t>Iznos troška u EUR uzimajući u obzir limite na opće troškove i kupnju zemljiš</t>
    </r>
    <r>
      <rPr>
        <b/>
        <sz val="11"/>
        <rFont val="Calibri"/>
        <family val="2"/>
        <charset val="238"/>
        <scheme val="minor"/>
      </rPr>
      <t>ta/objekta</t>
    </r>
    <r>
      <rPr>
        <b/>
        <sz val="11"/>
        <color theme="1"/>
        <rFont val="Calibri"/>
        <family val="2"/>
        <scheme val="minor"/>
      </rPr>
      <t xml:space="preserve">
</t>
    </r>
  </si>
  <si>
    <t xml:space="preserve">Najviši iznos potpore po trošku u EUR sukladno intenzitetu potpore
</t>
  </si>
  <si>
    <t xml:space="preserve">Najviši iznos potpore po trošku u EUR uzimajući u obzir najviši iznos potpore
</t>
  </si>
  <si>
    <t xml:space="preserve">Primljena/dodijeljena  javna potpora iz drugih javnih izvora u EUR
</t>
  </si>
  <si>
    <t xml:space="preserve">Najviši iznos potpore po trošku u EUR s uračunatom primljenom/dodijeljenom javnom potporom iz drugih javnih izvora 
</t>
  </si>
  <si>
    <t xml:space="preserve">Najviši iznos potpore po trošku u EUR s obzirom na traženi iznos potpore
</t>
  </si>
  <si>
    <r>
      <t xml:space="preserve">Iznos financijske korekcije u EUR izračunat primjenom izrečene stope fin. korekcije </t>
    </r>
    <r>
      <rPr>
        <sz val="11"/>
        <color theme="1"/>
        <rFont val="Calibri"/>
        <family val="2"/>
        <charset val="238"/>
        <scheme val="minor"/>
      </rPr>
      <t xml:space="preserve">(ako je primijenjena)
</t>
    </r>
    <r>
      <rPr>
        <b/>
        <sz val="11"/>
        <color theme="1"/>
        <rFont val="Calibri"/>
        <family val="2"/>
        <scheme val="minor"/>
      </rPr>
      <t xml:space="preserve">
</t>
    </r>
  </si>
  <si>
    <r>
      <t xml:space="preserve">Iznos potpore po trošku u EUR s uračunatom financijskom korekcijom </t>
    </r>
    <r>
      <rPr>
        <sz val="11"/>
        <color theme="1"/>
        <rFont val="Calibri"/>
        <family val="2"/>
        <charset val="238"/>
        <scheme val="minor"/>
      </rPr>
      <t>(ako je primijenjena)</t>
    </r>
    <r>
      <rPr>
        <b/>
        <sz val="11"/>
        <color theme="1"/>
        <rFont val="Calibri"/>
        <family val="2"/>
        <scheme val="minor"/>
      </rPr>
      <t xml:space="preserve">
</t>
    </r>
  </si>
  <si>
    <r>
      <t xml:space="preserve">Jedinična cijena u EUR </t>
    </r>
    <r>
      <rPr>
        <sz val="11"/>
        <color theme="1"/>
        <rFont val="Calibri"/>
        <family val="2"/>
        <charset val="238"/>
        <scheme val="minor"/>
      </rPr>
      <t xml:space="preserve"> (u slučaju da je opći trošak izražen u HRK potrebno je napraviti konverziju unutar ćelije po fiksnom tečaju konverzije)</t>
    </r>
  </si>
  <si>
    <t xml:space="preserve">NAJVIŠI IZNOS POTPORE:
1.000.000 EUR
</t>
  </si>
  <si>
    <t>Ukupno prihvatljivi troškovi bez općih troškova u stupcu L</t>
  </si>
  <si>
    <t>NAZIV KORISNIKA:</t>
  </si>
  <si>
    <t>OIB KORISNIKA:</t>
  </si>
  <si>
    <r>
      <t xml:space="preserve">NAJVIŠI IZNOS TROŠKOVA KUPNJE POLJOPRIVREDNOG ZEMLJIŠTA, DO 10% VRIJEDNOSTI UKUPNO PRIHVATLJIVIH TROŠKOVA PROJEKTA (bez općih troškova) 
</t>
    </r>
    <r>
      <rPr>
        <b/>
        <i/>
        <sz val="11"/>
        <color theme="1"/>
        <rFont val="Calibri"/>
        <family val="2"/>
        <charset val="238"/>
        <scheme val="minor"/>
      </rPr>
      <t>Pojašnjenje:</t>
    </r>
    <r>
      <rPr>
        <i/>
        <sz val="11"/>
        <color theme="1"/>
        <rFont val="Calibri"/>
        <family val="2"/>
        <charset val="238"/>
        <scheme val="minor"/>
      </rPr>
      <t xml:space="preserve">  Množi se iznos iz reda A "Ukupni iznos prihvatljivih troškova bez općih troškova" stupca L  s 0,1.</t>
    </r>
  </si>
  <si>
    <r>
      <t xml:space="preserve">PRIHVATLJIVI IZNOS TROŠKOVA  USLUGE KONZULTANATA
</t>
    </r>
    <r>
      <rPr>
        <b/>
        <i/>
        <sz val="11"/>
        <color theme="1"/>
        <rFont val="Calibri"/>
        <family val="2"/>
        <charset val="238"/>
        <scheme val="minor"/>
      </rPr>
      <t>Pojašnjenje:</t>
    </r>
    <r>
      <rPr>
        <i/>
        <sz val="11"/>
        <color theme="1"/>
        <rFont val="Calibri"/>
        <family val="2"/>
        <scheme val="minor"/>
      </rPr>
      <t xml:space="preserve"> Prihvatljiv je iznos iz reda C "Troškovi usluge konzultanata" stupca L osim ako je veći od iznosa iz reda L. Ako je iznos iz reda C stupca L veći od iznosa iz reda L, upisati iznos iz reda L.</t>
    </r>
  </si>
  <si>
    <r>
      <t xml:space="preserve">PRIHVATLJIVI IZNOS TROŠKOVA SUDSKOG VJEŠTAKA
</t>
    </r>
    <r>
      <rPr>
        <b/>
        <i/>
        <sz val="11"/>
        <color theme="1"/>
        <rFont val="Calibri"/>
        <family val="2"/>
        <charset val="238"/>
        <scheme val="minor"/>
      </rPr>
      <t xml:space="preserve">Pojašnjenje: </t>
    </r>
    <r>
      <rPr>
        <i/>
        <sz val="11"/>
        <color theme="1"/>
        <rFont val="Calibri"/>
        <family val="2"/>
        <charset val="238"/>
        <scheme val="minor"/>
      </rPr>
      <t>Prihvatljiv je iznos iz reda D "Troškovi sudskog vještaka" stupca L osim ako je veći od iznosa iz reda N. Ako je iznos iz reda D veći od iznosa iz reda N, upisati iznos iz reda N.</t>
    </r>
  </si>
  <si>
    <r>
      <t xml:space="preserve">PRIHVATLJIVI IZNOS TROŠKOVA PRIPREME PROJEKTNO - TEHNIČKE DOKUMENTACIJE, GEODETSKIH USLUGA, ELABORATA I  NADZORA, STUDIJE IZVEDIVOSTI   
</t>
    </r>
    <r>
      <rPr>
        <b/>
        <i/>
        <sz val="11"/>
        <rFont val="Calibri"/>
        <family val="2"/>
        <charset val="238"/>
        <scheme val="minor"/>
      </rPr>
      <t>Pojašnjenje:</t>
    </r>
    <r>
      <rPr>
        <i/>
        <sz val="11"/>
        <rFont val="Calibri"/>
        <family val="2"/>
        <charset val="238"/>
        <scheme val="minor"/>
      </rPr>
      <t xml:space="preserve"> Prihvatljiv je iznos iz reda E "Troškovi pripreme projektno - tehničke dokumentacije, geodetskih podloga, elaborata i trošak nadzora, studije izvedivost" stupca L, osim ako je veći od iznosa koji čini razliku zbroja troškova navedenih u točkama M i O i gornje granice od 10% od ukupno prihvatljivih troškova projekta bez općih troškova. </t>
    </r>
    <r>
      <rPr>
        <b/>
        <sz val="11"/>
        <rFont val="Calibri"/>
        <family val="2"/>
        <charset val="238"/>
        <scheme val="minor"/>
      </rPr>
      <t xml:space="preserve">                
</t>
    </r>
    <r>
      <rPr>
        <i/>
        <sz val="11"/>
        <rFont val="Calibri"/>
        <family val="2"/>
        <charset val="238"/>
        <scheme val="minor"/>
      </rPr>
      <t xml:space="preserve">Ako je iznos iz reda E manji od izračunatog iznosa u redu P, upisati iznos iz reda P.  </t>
    </r>
    <r>
      <rPr>
        <b/>
        <i/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                          </t>
    </r>
  </si>
  <si>
    <r>
      <t xml:space="preserve">IZNOS ULAGANJA BEZ OPĆIH TROŠKOVA I BEZ TROŠKOVA KUPNJE POLJOPRIVREDNOG ZEMLJIŠTA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1"/>
        <color theme="1"/>
        <rFont val="Calibri"/>
        <family val="2"/>
        <charset val="238"/>
        <scheme val="minor"/>
      </rPr>
      <t>Pojašnjenje: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>Upisati iznos iz reda A 'Ukupno prihvatljivi troškovi- bez općih troškova'' stupca L od kojeg se oduzima iznos iz reda  B "Kupnja poljoprivrednog zemljišta  radi realizacije projekta, do 10% vrijednosti ukupno prihvatljivih troškova projekta (bez općih troškova)" stupca L.</t>
    </r>
  </si>
  <si>
    <r>
      <t xml:space="preserve">UKUPAN IZNOS PRIHVATLJIVIH TROŠKOVA BEZ OPĆIH TROŠKOVA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i/>
        <sz val="11"/>
        <color theme="1"/>
        <rFont val="Calibri"/>
        <family val="2"/>
        <charset val="238"/>
        <scheme val="minor"/>
      </rPr>
      <t>Pojašnjenje:</t>
    </r>
    <r>
      <rPr>
        <i/>
        <sz val="11"/>
        <color theme="1"/>
        <rFont val="Calibri"/>
        <family val="2"/>
        <scheme val="minor"/>
      </rPr>
      <t xml:space="preserve"> Zbraja se iznos iz redova J </t>
    </r>
    <r>
      <rPr>
        <i/>
        <sz val="11"/>
        <color theme="1"/>
        <rFont val="Calibri"/>
        <family val="2"/>
        <charset val="238"/>
        <scheme val="minor"/>
      </rPr>
      <t>"PRIHVATLJIVI IZNOS TROŠKOVA KUPNJE POLJOPRIVREDNOG ZEMLJIŠTA RADI REALIZACIJE PROJEKTA"</t>
    </r>
    <r>
      <rPr>
        <i/>
        <sz val="11"/>
        <color theme="1"/>
        <rFont val="Calibri"/>
        <family val="2"/>
        <scheme val="minor"/>
      </rPr>
      <t xml:space="preserve"> sa iznosom iz reda H "IZNOS ULAGANJA BEZ OPĆIH TROŠKOVA I BEZ TROŠKOVA KUPNJE POLJOPRIVREDNOG ZEMLJIŠTA"          </t>
    </r>
  </si>
  <si>
    <r>
      <t xml:space="preserve">PRIHVATLJIVI IZNOS TROŠKOVA KUPNJE POLJOPRIVREDNOG ZEMLJIŠTA RADI REALIZACIJE PROJEKTA
</t>
    </r>
    <r>
      <rPr>
        <b/>
        <i/>
        <sz val="11"/>
        <color theme="1"/>
        <rFont val="Calibri"/>
        <family val="2"/>
        <charset val="238"/>
        <scheme val="minor"/>
      </rPr>
      <t xml:space="preserve">Pojašnjenje: </t>
    </r>
    <r>
      <rPr>
        <i/>
        <sz val="11"/>
        <color theme="1"/>
        <rFont val="Calibri"/>
        <family val="2"/>
        <charset val="238"/>
        <scheme val="minor"/>
      </rPr>
      <t>Usporediti iznose iz redova B i H i upisati najmanji iznos.</t>
    </r>
  </si>
  <si>
    <r>
      <t xml:space="preserve">NAJVIŠI IZNOS TROŠKOVA USLUGE KONZULTANATA
</t>
    </r>
    <r>
      <rPr>
        <b/>
        <i/>
        <sz val="11"/>
        <color theme="1"/>
        <rFont val="Calibri"/>
        <family val="2"/>
        <charset val="238"/>
        <scheme val="minor"/>
      </rPr>
      <t>Pojašnjenje:</t>
    </r>
    <r>
      <rPr>
        <i/>
        <sz val="11"/>
        <color theme="1"/>
        <rFont val="Calibri"/>
        <family val="2"/>
        <charset val="238"/>
        <scheme val="minor"/>
      </rPr>
      <t xml:space="preserve"> Pomnožiti iznos iz reda K s 0,01 . Ako je dobiveni iznos veći od 5.000,00 EUR, upisati 5.000,00 EUR.</t>
    </r>
  </si>
  <si>
    <r>
      <t xml:space="preserve">NAJVIŠI IZNOS TROŠKOVA SUDSKOG VJEŠTAKA
</t>
    </r>
    <r>
      <rPr>
        <b/>
        <i/>
        <sz val="11"/>
        <color theme="1"/>
        <rFont val="Calibri"/>
        <family val="2"/>
        <charset val="238"/>
        <scheme val="minor"/>
      </rPr>
      <t>Pojašnjenje:</t>
    </r>
    <r>
      <rPr>
        <i/>
        <sz val="11"/>
        <color theme="1"/>
        <rFont val="Calibri"/>
        <family val="2"/>
        <charset val="238"/>
        <scheme val="minor"/>
      </rPr>
      <t xml:space="preserve"> Pomnožiti iznos iz reda K s 0,01 Ako je dobiveni iznos veći od 1.500,00 EUR, upisati 1.500,00 EUR. </t>
    </r>
  </si>
  <si>
    <r>
      <t>UKUPAN IZNOS PROJEKTA</t>
    </r>
    <r>
      <rPr>
        <b/>
        <i/>
        <sz val="11"/>
        <color theme="1"/>
        <rFont val="Calibri"/>
        <family val="2"/>
        <charset val="238"/>
        <scheme val="minor"/>
      </rPr>
      <t xml:space="preserve">
Pojašnjenje: </t>
    </r>
    <r>
      <rPr>
        <i/>
        <sz val="11"/>
        <color theme="1"/>
        <rFont val="Calibri"/>
        <family val="2"/>
        <charset val="238"/>
        <scheme val="minor"/>
      </rPr>
      <t>zbrojiti iznose iz redova A, B, C, D, E, F i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</si>
</sst>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]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indexed="8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9" fontId="21" fillId="0" borderId="0" applyBorder="0" applyProtection="0"/>
    <xf numFmtId="0" fontId="21" fillId="0" borderId="0"/>
    <xf numFmtId="0" fontId="3" fillId="0" borderId="0"/>
  </cellStyleXfs>
  <cellXfs count="229">
    <xf numFmtId="0" fontId="0" fillId="0" borderId="0" xfId="0"/>
    <xf numFmtId="0" fontId="0" fillId="0" borderId="0" xfId="0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4" borderId="0" xfId="0" applyFill="1" applyBorder="1" applyAlignment="1" applyProtection="1">
      <alignment wrapText="1"/>
      <protection locked="0"/>
    </xf>
    <xf numFmtId="4" fontId="0" fillId="0" borderId="0" xfId="0" applyNumberFormat="1" applyProtection="1">
      <protection locked="0"/>
    </xf>
    <xf numFmtId="0" fontId="3" fillId="0" borderId="4" xfId="0" applyFont="1" applyBorder="1" applyAlignment="1" applyProtection="1">
      <alignment vertical="center" wrapText="1"/>
      <protection locked="0"/>
    </xf>
    <xf numFmtId="0" fontId="12" fillId="0" borderId="13" xfId="0" applyFont="1" applyFill="1" applyBorder="1" applyAlignment="1" applyProtection="1">
      <alignment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49" fontId="0" fillId="0" borderId="7" xfId="0" applyNumberFormat="1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protection locked="0"/>
    </xf>
    <xf numFmtId="4" fontId="0" fillId="0" borderId="0" xfId="0" applyNumberFormat="1"/>
    <xf numFmtId="14" fontId="0" fillId="0" borderId="7" xfId="0" applyNumberFormat="1" applyBorder="1" applyAlignment="1" applyProtection="1">
      <alignment horizontal="center"/>
      <protection locked="0"/>
    </xf>
    <xf numFmtId="49" fontId="0" fillId="4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Protection="1">
      <protection locked="0"/>
    </xf>
    <xf numFmtId="0" fontId="2" fillId="0" borderId="0" xfId="0" applyFont="1"/>
    <xf numFmtId="0" fontId="13" fillId="3" borderId="4" xfId="0" applyFont="1" applyFill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Fill="1" applyBorder="1" applyAlignment="1" applyProtection="1">
      <alignment horizontal="center" vertical="center"/>
      <protection locked="0"/>
    </xf>
    <xf numFmtId="0" fontId="13" fillId="4" borderId="4" xfId="0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/>
      <protection locked="0"/>
    </xf>
    <xf numFmtId="4" fontId="1" fillId="0" borderId="16" xfId="0" applyNumberFormat="1" applyFont="1" applyBorder="1" applyAlignment="1" applyProtection="1">
      <alignment horizontal="center" vertical="center" wrapText="1"/>
      <protection locked="0"/>
    </xf>
    <xf numFmtId="0" fontId="13" fillId="2" borderId="13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4" fontId="0" fillId="0" borderId="0" xfId="0" applyNumberFormat="1" applyBorder="1" applyProtection="1">
      <protection locked="0"/>
    </xf>
    <xf numFmtId="4" fontId="2" fillId="4" borderId="0" xfId="0" applyNumberFormat="1" applyFont="1" applyFill="1" applyBorder="1" applyAlignment="1" applyProtection="1">
      <alignment horizontal="center"/>
    </xf>
    <xf numFmtId="4" fontId="0" fillId="4" borderId="0" xfId="0" applyNumberFormat="1" applyFill="1" applyBorder="1" applyAlignment="1" applyProtection="1">
      <alignment horizontal="center"/>
      <protection locked="0"/>
    </xf>
    <xf numFmtId="4" fontId="1" fillId="4" borderId="0" xfId="0" applyNumberFormat="1" applyFont="1" applyFill="1" applyBorder="1" applyAlignment="1" applyProtection="1">
      <alignment horizontal="center" vertical="center" wrapText="1"/>
      <protection locked="0"/>
    </xf>
    <xf numFmtId="4" fontId="0" fillId="4" borderId="0" xfId="0" applyNumberFormat="1" applyFill="1" applyBorder="1" applyAlignment="1" applyProtection="1">
      <alignment horizontal="center" wrapText="1"/>
    </xf>
    <xf numFmtId="4" fontId="0" fillId="4" borderId="0" xfId="0" applyNumberFormat="1" applyFill="1" applyBorder="1" applyAlignment="1" applyProtection="1">
      <alignment horizontal="center"/>
    </xf>
    <xf numFmtId="9" fontId="0" fillId="4" borderId="0" xfId="1" applyNumberFormat="1" applyFont="1" applyFill="1" applyBorder="1" applyAlignment="1" applyProtection="1">
      <alignment horizontal="center"/>
    </xf>
    <xf numFmtId="4" fontId="2" fillId="4" borderId="0" xfId="0" applyNumberFormat="1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center" vertical="center" wrapText="1"/>
      <protection locked="0"/>
    </xf>
    <xf numFmtId="10" fontId="0" fillId="4" borderId="0" xfId="0" applyNumberFormat="1" applyFill="1" applyBorder="1" applyAlignment="1" applyProtection="1">
      <alignment horizontal="center"/>
    </xf>
    <xf numFmtId="4" fontId="0" fillId="4" borderId="0" xfId="0" applyNumberFormat="1" applyFill="1" applyBorder="1" applyProtection="1">
      <protection locked="0"/>
    </xf>
    <xf numFmtId="4" fontId="0" fillId="4" borderId="7" xfId="0" applyNumberFormat="1" applyFill="1" applyBorder="1" applyAlignment="1" applyProtection="1">
      <alignment horizontal="center"/>
      <protection locked="0"/>
    </xf>
    <xf numFmtId="10" fontId="0" fillId="4" borderId="7" xfId="0" applyNumberFormat="1" applyFill="1" applyBorder="1" applyAlignment="1" applyProtection="1">
      <alignment horizontal="center"/>
      <protection locked="0"/>
    </xf>
    <xf numFmtId="10" fontId="1" fillId="4" borderId="0" xfId="0" applyNumberFormat="1" applyFont="1" applyFill="1" applyBorder="1" applyAlignment="1" applyProtection="1">
      <alignment horizontal="center" vertical="center" wrapText="1"/>
      <protection locked="0"/>
    </xf>
    <xf numFmtId="10" fontId="0" fillId="4" borderId="0" xfId="0" applyNumberFormat="1" applyFill="1" applyBorder="1" applyAlignment="1" applyProtection="1">
      <alignment horizontal="center" wrapText="1"/>
    </xf>
    <xf numFmtId="10" fontId="2" fillId="4" borderId="0" xfId="0" applyNumberFormat="1" applyFont="1" applyFill="1" applyBorder="1" applyAlignment="1" applyProtection="1">
      <alignment horizontal="center"/>
    </xf>
    <xf numFmtId="10" fontId="0" fillId="4" borderId="0" xfId="1" applyNumberFormat="1" applyFont="1" applyFill="1" applyBorder="1" applyAlignment="1" applyProtection="1">
      <alignment horizontal="center"/>
    </xf>
    <xf numFmtId="10" fontId="0" fillId="4" borderId="0" xfId="0" applyNumberFormat="1" applyFill="1" applyBorder="1" applyAlignment="1" applyProtection="1">
      <alignment horizontal="center"/>
      <protection locked="0"/>
    </xf>
    <xf numFmtId="10" fontId="2" fillId="4" borderId="0" xfId="0" applyNumberFormat="1" applyFont="1" applyFill="1" applyBorder="1" applyAlignment="1" applyProtection="1">
      <alignment horizontal="center" vertical="center" wrapText="1"/>
      <protection locked="0"/>
    </xf>
    <xf numFmtId="10" fontId="0" fillId="4" borderId="0" xfId="0" applyNumberFormat="1" applyFill="1" applyBorder="1" applyProtection="1">
      <protection locked="0"/>
    </xf>
    <xf numFmtId="0" fontId="13" fillId="0" borderId="4" xfId="0" applyFont="1" applyBorder="1" applyAlignment="1" applyProtection="1">
      <alignment horizontal="center" vertical="center" textRotation="255"/>
      <protection locked="0"/>
    </xf>
    <xf numFmtId="4" fontId="0" fillId="4" borderId="12" xfId="0" applyNumberFormat="1" applyFill="1" applyBorder="1" applyAlignment="1" applyProtection="1">
      <alignment horizontal="center"/>
      <protection locked="0"/>
    </xf>
    <xf numFmtId="4" fontId="2" fillId="8" borderId="1" xfId="0" applyNumberFormat="1" applyFont="1" applyFill="1" applyBorder="1" applyAlignment="1" applyProtection="1">
      <alignment horizontal="center"/>
    </xf>
    <xf numFmtId="4" fontId="0" fillId="0" borderId="0" xfId="0" applyNumberFormat="1" applyFill="1" applyBorder="1" applyProtection="1">
      <protection locked="0" hidden="1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 wrapText="1"/>
      <protection locked="0"/>
    </xf>
    <xf numFmtId="4" fontId="0" fillId="0" borderId="7" xfId="0" applyNumberFormat="1" applyBorder="1" applyAlignment="1" applyProtection="1">
      <alignment horizontal="center"/>
      <protection locked="0"/>
    </xf>
    <xf numFmtId="0" fontId="0" fillId="0" borderId="5" xfId="0" applyBorder="1" applyAlignment="1" applyProtection="1">
      <protection locked="0"/>
    </xf>
    <xf numFmtId="49" fontId="0" fillId="0" borderId="7" xfId="0" applyNumberFormat="1" applyBorder="1" applyAlignment="1" applyProtection="1">
      <alignment horizontal="center"/>
      <protection locked="0"/>
    </xf>
    <xf numFmtId="4" fontId="0" fillId="4" borderId="7" xfId="0" applyNumberFormat="1" applyFill="1" applyBorder="1" applyAlignment="1" applyProtection="1">
      <alignment horizontal="center"/>
      <protection locked="0"/>
    </xf>
    <xf numFmtId="4" fontId="0" fillId="0" borderId="12" xfId="0" applyNumberFormat="1" applyBorder="1" applyAlignment="1" applyProtection="1">
      <alignment horizontal="center"/>
      <protection locked="0"/>
    </xf>
    <xf numFmtId="9" fontId="0" fillId="4" borderId="7" xfId="1" applyFont="1" applyFill="1" applyBorder="1" applyAlignment="1" applyProtection="1">
      <alignment horizontal="center"/>
      <protection locked="0"/>
    </xf>
    <xf numFmtId="9" fontId="0" fillId="4" borderId="7" xfId="0" applyNumberFormat="1" applyFill="1" applyBorder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center" wrapText="1"/>
      <protection locked="0"/>
    </xf>
    <xf numFmtId="0" fontId="22" fillId="0" borderId="18" xfId="0" applyFont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2" xfId="0" applyBorder="1" applyAlignment="1" applyProtection="1">
      <alignment horizontal="center"/>
      <protection locked="0"/>
    </xf>
    <xf numFmtId="49" fontId="0" fillId="0" borderId="12" xfId="0" applyNumberFormat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4" fontId="0" fillId="7" borderId="7" xfId="0" applyNumberFormat="1" applyFill="1" applyBorder="1" applyAlignment="1" applyProtection="1">
      <alignment horizontal="center"/>
      <protection locked="0"/>
    </xf>
    <xf numFmtId="4" fontId="0" fillId="4" borderId="0" xfId="1" applyNumberFormat="1" applyFont="1" applyFill="1" applyBorder="1" applyAlignment="1" applyProtection="1">
      <alignment horizontal="center"/>
    </xf>
    <xf numFmtId="4" fontId="0" fillId="0" borderId="7" xfId="0" applyNumberFormat="1" applyFill="1" applyBorder="1" applyAlignment="1" applyProtection="1">
      <alignment horizontal="center"/>
      <protection locked="0"/>
    </xf>
    <xf numFmtId="4" fontId="0" fillId="4" borderId="13" xfId="0" applyNumberFormat="1" applyFill="1" applyBorder="1" applyAlignment="1" applyProtection="1">
      <alignment horizontal="center" wrapText="1"/>
      <protection locked="0"/>
    </xf>
    <xf numFmtId="4" fontId="0" fillId="4" borderId="8" xfId="0" applyNumberFormat="1" applyFill="1" applyBorder="1" applyAlignment="1" applyProtection="1">
      <alignment horizontal="center" wrapText="1"/>
      <protection locked="0"/>
    </xf>
    <xf numFmtId="4" fontId="0" fillId="4" borderId="19" xfId="0" applyNumberFormat="1" applyFill="1" applyBorder="1" applyAlignment="1" applyProtection="1">
      <alignment horizontal="center" wrapText="1"/>
      <protection locked="0"/>
    </xf>
    <xf numFmtId="4" fontId="2" fillId="4" borderId="13" xfId="0" applyNumberFormat="1" applyFont="1" applyFill="1" applyBorder="1" applyAlignment="1" applyProtection="1">
      <alignment horizontal="center" vertical="center"/>
      <protection locked="0"/>
    </xf>
    <xf numFmtId="4" fontId="2" fillId="4" borderId="8" xfId="0" applyNumberFormat="1" applyFont="1" applyFill="1" applyBorder="1" applyAlignment="1" applyProtection="1">
      <alignment horizontal="center" vertical="center"/>
      <protection locked="0"/>
    </xf>
    <xf numFmtId="4" fontId="2" fillId="4" borderId="19" xfId="0" applyNumberFormat="1" applyFont="1" applyFill="1" applyBorder="1" applyAlignment="1" applyProtection="1">
      <alignment horizontal="center" vertical="center"/>
      <protection locked="0"/>
    </xf>
    <xf numFmtId="4" fontId="24" fillId="0" borderId="7" xfId="0" applyNumberFormat="1" applyFont="1" applyBorder="1" applyAlignment="1" applyProtection="1">
      <alignment horizontal="center"/>
      <protection locked="0"/>
    </xf>
    <xf numFmtId="4" fontId="24" fillId="0" borderId="7" xfId="0" applyNumberFormat="1" applyFont="1" applyFill="1" applyBorder="1" applyAlignment="1" applyProtection="1">
      <alignment horizontal="center"/>
      <protection locked="0"/>
    </xf>
    <xf numFmtId="4" fontId="20" fillId="4" borderId="0" xfId="0" applyNumberFormat="1" applyFont="1" applyFill="1" applyBorder="1" applyAlignment="1" applyProtection="1">
      <alignment horizontal="center"/>
    </xf>
    <xf numFmtId="49" fontId="0" fillId="0" borderId="12" xfId="0" applyNumberFormat="1" applyFont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4" fontId="2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 applyProtection="1">
      <alignment horizontal="center" vertical="center" wrapText="1"/>
      <protection locked="0"/>
    </xf>
    <xf numFmtId="49" fontId="1" fillId="3" borderId="7" xfId="0" applyNumberFormat="1" applyFont="1" applyFill="1" applyBorder="1" applyAlignment="1" applyProtection="1">
      <alignment horizontal="left" vertical="center" wrapText="1"/>
      <protection locked="0"/>
    </xf>
    <xf numFmtId="4" fontId="0" fillId="5" borderId="7" xfId="0" applyNumberFormat="1" applyFill="1" applyBorder="1" applyAlignment="1" applyProtection="1">
      <alignment horizontal="center"/>
      <protection locked="0"/>
    </xf>
    <xf numFmtId="0" fontId="23" fillId="9" borderId="11" xfId="0" applyFont="1" applyFill="1" applyBorder="1" applyAlignment="1" applyProtection="1">
      <alignment vertical="center" wrapText="1"/>
    </xf>
    <xf numFmtId="0" fontId="0" fillId="9" borderId="6" xfId="0" applyFill="1" applyBorder="1" applyAlignment="1" applyProtection="1">
      <alignment horizontal="center"/>
    </xf>
    <xf numFmtId="0" fontId="0" fillId="9" borderId="6" xfId="0" applyFill="1" applyBorder="1" applyAlignment="1" applyProtection="1">
      <alignment horizontal="center" wrapText="1"/>
      <protection locked="0"/>
    </xf>
    <xf numFmtId="0" fontId="0" fillId="9" borderId="6" xfId="0" applyFill="1" applyBorder="1" applyAlignment="1" applyProtection="1">
      <alignment horizontal="center"/>
      <protection locked="0"/>
    </xf>
    <xf numFmtId="49" fontId="0" fillId="9" borderId="6" xfId="0" applyNumberFormat="1" applyFill="1" applyBorder="1" applyAlignment="1" applyProtection="1">
      <alignment horizontal="center"/>
      <protection locked="0"/>
    </xf>
    <xf numFmtId="4" fontId="0" fillId="9" borderId="6" xfId="0" applyNumberFormat="1" applyFill="1" applyBorder="1" applyAlignment="1" applyProtection="1">
      <alignment horizontal="center"/>
      <protection locked="0"/>
    </xf>
    <xf numFmtId="0" fontId="6" fillId="9" borderId="7" xfId="0" applyFont="1" applyFill="1" applyBorder="1" applyAlignment="1" applyProtection="1">
      <alignment vertical="center" wrapText="1"/>
    </xf>
    <xf numFmtId="0" fontId="0" fillId="9" borderId="7" xfId="0" applyFill="1" applyBorder="1" applyAlignment="1" applyProtection="1">
      <alignment horizontal="center" wrapText="1"/>
      <protection locked="0"/>
    </xf>
    <xf numFmtId="49" fontId="0" fillId="9" borderId="7" xfId="0" applyNumberFormat="1" applyFill="1" applyBorder="1" applyAlignment="1" applyProtection="1">
      <alignment horizontal="center" wrapText="1"/>
      <protection locked="0"/>
    </xf>
    <xf numFmtId="4" fontId="0" fillId="9" borderId="7" xfId="0" applyNumberFormat="1" applyFill="1" applyBorder="1" applyAlignment="1" applyProtection="1">
      <alignment horizontal="center" wrapText="1"/>
      <protection locked="0"/>
    </xf>
    <xf numFmtId="4" fontId="0" fillId="9" borderId="7" xfId="0" applyNumberFormat="1" applyFill="1" applyBorder="1" applyAlignment="1" applyProtection="1">
      <alignment horizontal="center"/>
      <protection locked="0"/>
    </xf>
    <xf numFmtId="9" fontId="0" fillId="9" borderId="7" xfId="1" applyFont="1" applyFill="1" applyBorder="1" applyAlignment="1" applyProtection="1">
      <alignment horizontal="center"/>
      <protection locked="0"/>
    </xf>
    <xf numFmtId="0" fontId="14" fillId="9" borderId="13" xfId="0" applyFont="1" applyFill="1" applyBorder="1" applyAlignment="1" applyProtection="1">
      <alignment vertical="center" wrapText="1"/>
    </xf>
    <xf numFmtId="10" fontId="0" fillId="9" borderId="7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9" fontId="2" fillId="3" borderId="7" xfId="1" applyNumberFormat="1" applyFont="1" applyFill="1" applyBorder="1" applyAlignment="1" applyProtection="1">
      <alignment horizontal="center" vertical="center"/>
    </xf>
    <xf numFmtId="14" fontId="0" fillId="0" borderId="12" xfId="0" applyNumberFormat="1" applyBorder="1" applyAlignment="1" applyProtection="1">
      <alignment horizontal="center"/>
      <protection locked="0"/>
    </xf>
    <xf numFmtId="4" fontId="0" fillId="5" borderId="12" xfId="0" applyNumberFormat="1" applyFill="1" applyBorder="1" applyAlignment="1" applyProtection="1">
      <alignment horizontal="center"/>
      <protection locked="0"/>
    </xf>
    <xf numFmtId="4" fontId="0" fillId="7" borderId="12" xfId="0" applyNumberFormat="1" applyFill="1" applyBorder="1" applyAlignment="1" applyProtection="1">
      <alignment horizontal="center"/>
      <protection locked="0"/>
    </xf>
    <xf numFmtId="9" fontId="0" fillId="4" borderId="12" xfId="1" applyFont="1" applyFill="1" applyBorder="1" applyAlignment="1" applyProtection="1">
      <alignment horizontal="center"/>
      <protection locked="0"/>
    </xf>
    <xf numFmtId="49" fontId="1" fillId="3" borderId="5" xfId="0" applyNumberFormat="1" applyFont="1" applyFill="1" applyBorder="1" applyAlignment="1" applyProtection="1">
      <alignment horizontal="left" vertical="center" wrapText="1"/>
      <protection locked="0"/>
    </xf>
    <xf numFmtId="0" fontId="0" fillId="3" borderId="5" xfId="0" applyFill="1" applyBorder="1" applyAlignment="1" applyProtection="1">
      <protection locked="0"/>
    </xf>
    <xf numFmtId="4" fontId="2" fillId="3" borderId="7" xfId="0" applyNumberFormat="1" applyFont="1" applyFill="1" applyBorder="1" applyAlignment="1" applyProtection="1">
      <alignment wrapText="1"/>
      <protection locked="0"/>
    </xf>
    <xf numFmtId="4" fontId="2" fillId="3" borderId="7" xfId="0" applyNumberFormat="1" applyFont="1" applyFill="1" applyBorder="1" applyProtection="1">
      <protection locked="0"/>
    </xf>
    <xf numFmtId="49" fontId="2" fillId="3" borderId="7" xfId="0" applyNumberFormat="1" applyFont="1" applyFill="1" applyBorder="1" applyProtection="1">
      <protection locked="0"/>
    </xf>
    <xf numFmtId="4" fontId="2" fillId="3" borderId="7" xfId="0" applyNumberFormat="1" applyFont="1" applyFill="1" applyBorder="1" applyAlignment="1" applyProtection="1">
      <alignment horizontal="center"/>
      <protection locked="0"/>
    </xf>
    <xf numFmtId="4" fontId="2" fillId="3" borderId="7" xfId="0" applyNumberFormat="1" applyFont="1" applyFill="1" applyBorder="1" applyAlignment="1" applyProtection="1">
      <alignment horizontal="center"/>
    </xf>
    <xf numFmtId="9" fontId="2" fillId="3" borderId="7" xfId="1" applyFont="1" applyFill="1" applyBorder="1" applyAlignment="1" applyProtection="1">
      <alignment horizontal="center"/>
      <protection locked="0"/>
    </xf>
    <xf numFmtId="4" fontId="2" fillId="3" borderId="7" xfId="0" applyNumberFormat="1" applyFont="1" applyFill="1" applyBorder="1" applyAlignment="1" applyProtection="1">
      <alignment wrapText="1"/>
      <protection locked="0" hidden="1"/>
    </xf>
    <xf numFmtId="4" fontId="2" fillId="3" borderId="7" xfId="0" applyNumberFormat="1" applyFont="1" applyFill="1" applyBorder="1" applyProtection="1">
      <protection locked="0" hidden="1"/>
    </xf>
    <xf numFmtId="49" fontId="2" fillId="3" borderId="7" xfId="0" applyNumberFormat="1" applyFont="1" applyFill="1" applyBorder="1" applyProtection="1">
      <protection locked="0" hidden="1"/>
    </xf>
    <xf numFmtId="4" fontId="2" fillId="3" borderId="7" xfId="0" applyNumberFormat="1" applyFont="1" applyFill="1" applyBorder="1" applyAlignment="1" applyProtection="1">
      <alignment horizontal="center"/>
      <protection locked="0" hidden="1"/>
    </xf>
    <xf numFmtId="49" fontId="0" fillId="0" borderId="13" xfId="0" applyNumberFormat="1" applyFont="1" applyBorder="1" applyAlignment="1" applyProtection="1">
      <alignment horizontal="left" vertical="center" wrapText="1"/>
      <protection locked="0"/>
    </xf>
    <xf numFmtId="4" fontId="17" fillId="3" borderId="7" xfId="0" applyNumberFormat="1" applyFont="1" applyFill="1" applyBorder="1" applyAlignment="1" applyProtection="1">
      <alignment horizontal="center"/>
    </xf>
    <xf numFmtId="49" fontId="1" fillId="3" borderId="5" xfId="0" applyNumberFormat="1" applyFont="1" applyFill="1" applyBorder="1" applyAlignment="1" applyProtection="1">
      <alignment horizontal="left" wrapText="1"/>
      <protection locked="0"/>
    </xf>
    <xf numFmtId="0" fontId="0" fillId="3" borderId="7" xfId="0" applyFill="1" applyBorder="1" applyAlignment="1" applyProtection="1">
      <protection locked="0"/>
    </xf>
    <xf numFmtId="4" fontId="2" fillId="3" borderId="13" xfId="0" applyNumberFormat="1" applyFont="1" applyFill="1" applyBorder="1" applyAlignment="1" applyProtection="1">
      <alignment wrapText="1"/>
      <protection locked="0"/>
    </xf>
    <xf numFmtId="0" fontId="2" fillId="3" borderId="7" xfId="0" applyFont="1" applyFill="1" applyBorder="1" applyAlignment="1" applyProtection="1">
      <alignment wrapText="1"/>
      <protection locked="0"/>
    </xf>
    <xf numFmtId="49" fontId="2" fillId="3" borderId="7" xfId="0" applyNumberFormat="1" applyFont="1" applyFill="1" applyBorder="1" applyAlignment="1" applyProtection="1">
      <alignment wrapText="1"/>
      <protection locked="0"/>
    </xf>
    <xf numFmtId="10" fontId="2" fillId="3" borderId="7" xfId="0" applyNumberFormat="1" applyFont="1" applyFill="1" applyBorder="1" applyAlignment="1" applyProtection="1">
      <alignment horizontal="center"/>
    </xf>
    <xf numFmtId="49" fontId="17" fillId="3" borderId="4" xfId="0" applyNumberFormat="1" applyFont="1" applyFill="1" applyBorder="1" applyAlignment="1" applyProtection="1">
      <alignment horizontal="left" vertical="center" wrapText="1"/>
      <protection locked="0"/>
    </xf>
    <xf numFmtId="0" fontId="18" fillId="3" borderId="10" xfId="0" applyFont="1" applyFill="1" applyBorder="1" applyAlignment="1" applyProtection="1">
      <alignment wrapText="1"/>
      <protection locked="0"/>
    </xf>
    <xf numFmtId="4" fontId="17" fillId="3" borderId="10" xfId="0" applyNumberFormat="1" applyFont="1" applyFill="1" applyBorder="1" applyAlignment="1" applyProtection="1">
      <alignment wrapText="1"/>
      <protection locked="0"/>
    </xf>
    <xf numFmtId="0" fontId="17" fillId="3" borderId="10" xfId="0" applyFont="1" applyFill="1" applyBorder="1" applyAlignment="1" applyProtection="1">
      <protection locked="0"/>
    </xf>
    <xf numFmtId="49" fontId="17" fillId="3" borderId="10" xfId="0" applyNumberFormat="1" applyFont="1" applyFill="1" applyBorder="1" applyAlignment="1" applyProtection="1">
      <protection locked="0"/>
    </xf>
    <xf numFmtId="4" fontId="17" fillId="3" borderId="14" xfId="0" applyNumberFormat="1" applyFont="1" applyFill="1" applyBorder="1" applyAlignment="1" applyProtection="1">
      <protection locked="0"/>
    </xf>
    <xf numFmtId="4" fontId="17" fillId="3" borderId="14" xfId="0" applyNumberFormat="1" applyFon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17" fillId="3" borderId="14" xfId="0" applyNumberFormat="1" applyFont="1" applyFill="1" applyBorder="1" applyAlignment="1" applyProtection="1">
      <alignment horizontal="center"/>
    </xf>
    <xf numFmtId="4" fontId="17" fillId="3" borderId="10" xfId="0" applyNumberFormat="1" applyFont="1" applyFill="1" applyBorder="1" applyAlignment="1" applyProtection="1">
      <alignment horizontal="center"/>
    </xf>
    <xf numFmtId="9" fontId="17" fillId="3" borderId="10" xfId="1" applyFont="1" applyFill="1" applyBorder="1" applyAlignment="1" applyProtection="1">
      <alignment horizontal="center"/>
      <protection locked="0"/>
    </xf>
    <xf numFmtId="10" fontId="0" fillId="9" borderId="6" xfId="0" applyNumberFormat="1" applyFill="1" applyBorder="1" applyAlignment="1" applyProtection="1">
      <alignment horizontal="center"/>
      <protection locked="0"/>
    </xf>
    <xf numFmtId="0" fontId="23" fillId="9" borderId="13" xfId="0" applyFont="1" applyFill="1" applyBorder="1" applyAlignment="1" applyProtection="1">
      <alignment vertical="center" wrapText="1"/>
    </xf>
    <xf numFmtId="0" fontId="0" fillId="9" borderId="7" xfId="0" applyFill="1" applyBorder="1" applyAlignment="1" applyProtection="1">
      <alignment horizontal="center"/>
    </xf>
    <xf numFmtId="0" fontId="0" fillId="9" borderId="7" xfId="0" applyFill="1" applyBorder="1" applyAlignment="1" applyProtection="1">
      <alignment horizontal="center"/>
      <protection locked="0"/>
    </xf>
    <xf numFmtId="49" fontId="0" fillId="9" borderId="7" xfId="0" applyNumberFormat="1" applyFill="1" applyBorder="1" applyAlignment="1" applyProtection="1">
      <alignment horizontal="center"/>
      <protection locked="0"/>
    </xf>
    <xf numFmtId="0" fontId="12" fillId="0" borderId="13" xfId="0" applyFont="1" applyBorder="1" applyAlignment="1" applyProtection="1">
      <alignment vertical="center" wrapText="1"/>
      <protection locked="0"/>
    </xf>
    <xf numFmtId="49" fontId="0" fillId="0" borderId="13" xfId="0" applyNumberFormat="1" applyBorder="1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4" fillId="0" borderId="20" xfId="0" applyNumberFormat="1" applyFont="1" applyBorder="1" applyAlignment="1" applyProtection="1">
      <alignment horizontal="center"/>
      <protection locked="0"/>
    </xf>
    <xf numFmtId="4" fontId="2" fillId="8" borderId="9" xfId="0" applyNumberFormat="1" applyFont="1" applyFill="1" applyBorder="1" applyAlignment="1" applyProtection="1">
      <alignment horizontal="center"/>
    </xf>
    <xf numFmtId="49" fontId="24" fillId="0" borderId="7" xfId="0" applyNumberFormat="1" applyFont="1" applyBorder="1" applyAlignment="1" applyProtection="1">
      <alignment horizontal="left" vertical="center" wrapText="1"/>
      <protection locked="0"/>
    </xf>
    <xf numFmtId="0" fontId="24" fillId="0" borderId="5" xfId="0" applyFont="1" applyBorder="1" applyAlignment="1" applyProtection="1">
      <alignment horizontal="center"/>
      <protection locked="0"/>
    </xf>
    <xf numFmtId="4" fontId="24" fillId="0" borderId="7" xfId="0" applyNumberFormat="1" applyFont="1" applyBorder="1" applyAlignment="1" applyProtection="1">
      <alignment wrapText="1"/>
      <protection locked="0"/>
    </xf>
    <xf numFmtId="4" fontId="24" fillId="0" borderId="7" xfId="0" applyNumberFormat="1" applyFont="1" applyBorder="1" applyProtection="1">
      <protection locked="0"/>
    </xf>
    <xf numFmtId="49" fontId="24" fillId="0" borderId="7" xfId="0" applyNumberFormat="1" applyFont="1" applyBorder="1" applyProtection="1">
      <protection locked="0"/>
    </xf>
    <xf numFmtId="0" fontId="24" fillId="0" borderId="15" xfId="0" applyFont="1" applyFill="1" applyBorder="1" applyAlignment="1" applyProtection="1">
      <alignment vertical="center" wrapText="1"/>
      <protection locked="0"/>
    </xf>
    <xf numFmtId="0" fontId="24" fillId="0" borderId="5" xfId="0" applyFont="1" applyBorder="1" applyAlignment="1" applyProtection="1">
      <protection locked="0"/>
    </xf>
    <xf numFmtId="0" fontId="24" fillId="0" borderId="7" xfId="0" applyFont="1" applyBorder="1" applyAlignment="1" applyProtection="1">
      <alignment horizontal="center" wrapText="1"/>
      <protection locked="0"/>
    </xf>
    <xf numFmtId="4" fontId="24" fillId="4" borderId="7" xfId="0" applyNumberFormat="1" applyFont="1" applyFill="1" applyBorder="1" applyAlignment="1" applyProtection="1">
      <alignment horizontal="center"/>
      <protection locked="0"/>
    </xf>
    <xf numFmtId="4" fontId="0" fillId="4" borderId="8" xfId="0" applyNumberFormat="1" applyFill="1" applyBorder="1" applyAlignment="1" applyProtection="1">
      <alignment horizontal="center" wrapText="1"/>
      <protection locked="0"/>
    </xf>
    <xf numFmtId="0" fontId="2" fillId="0" borderId="0" xfId="0" applyFont="1" applyProtection="1">
      <protection locked="0"/>
    </xf>
    <xf numFmtId="0" fontId="13" fillId="2" borderId="7" xfId="0" applyFont="1" applyFill="1" applyBorder="1" applyAlignment="1" applyProtection="1">
      <alignment horizontal="center" vertical="center"/>
      <protection locked="0"/>
    </xf>
    <xf numFmtId="0" fontId="12" fillId="0" borderId="7" xfId="0" applyFont="1" applyFill="1" applyBorder="1" applyAlignment="1" applyProtection="1">
      <alignment vertical="center" wrapText="1"/>
      <protection locked="0"/>
    </xf>
    <xf numFmtId="164" fontId="2" fillId="3" borderId="7" xfId="0" applyNumberFormat="1" applyFont="1" applyFill="1" applyBorder="1" applyAlignment="1" applyProtection="1">
      <alignment horizontal="center" vertical="center" wrapText="1"/>
    </xf>
    <xf numFmtId="164" fontId="2" fillId="3" borderId="7" xfId="0" applyNumberFormat="1" applyFont="1" applyFill="1" applyBorder="1" applyAlignment="1" applyProtection="1">
      <alignment horizontal="center" vertical="center"/>
    </xf>
    <xf numFmtId="164" fontId="2" fillId="9" borderId="7" xfId="0" applyNumberFormat="1" applyFont="1" applyFill="1" applyBorder="1" applyAlignment="1" applyProtection="1">
      <alignment horizontal="center" vertical="center"/>
    </xf>
    <xf numFmtId="164" fontId="2" fillId="9" borderId="14" xfId="0" applyNumberFormat="1" applyFont="1" applyFill="1" applyBorder="1" applyAlignment="1" applyProtection="1">
      <alignment horizontal="center" vertical="center"/>
      <protection locked="0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3" borderId="7" xfId="0" applyNumberFormat="1" applyFont="1" applyFill="1" applyBorder="1" applyAlignment="1" applyProtection="1">
      <alignment horizontal="center" vertical="center"/>
      <protection locked="0"/>
    </xf>
    <xf numFmtId="164" fontId="2" fillId="6" borderId="7" xfId="0" applyNumberFormat="1" applyFont="1" applyFill="1" applyBorder="1" applyAlignment="1" applyProtection="1">
      <alignment horizontal="center" vertical="center"/>
    </xf>
    <xf numFmtId="0" fontId="27" fillId="6" borderId="11" xfId="0" applyFont="1" applyFill="1" applyBorder="1" applyAlignment="1" applyProtection="1">
      <alignment horizontal="center" vertical="center"/>
      <protection locked="0"/>
    </xf>
    <xf numFmtId="0" fontId="27" fillId="6" borderId="23" xfId="0" applyFont="1" applyFill="1" applyBorder="1" applyAlignment="1" applyProtection="1">
      <alignment horizontal="center" vertical="center"/>
      <protection locked="0"/>
    </xf>
    <xf numFmtId="0" fontId="27" fillId="6" borderId="25" xfId="0" applyFont="1" applyFill="1" applyBorder="1" applyAlignment="1" applyProtection="1">
      <alignment horizontal="center" vertical="center"/>
      <protection locked="0"/>
    </xf>
    <xf numFmtId="0" fontId="27" fillId="6" borderId="26" xfId="0" applyFont="1" applyFill="1" applyBorder="1" applyAlignment="1" applyProtection="1">
      <alignment horizontal="center" vertical="center"/>
      <protection locked="0"/>
    </xf>
    <xf numFmtId="4" fontId="0" fillId="0" borderId="13" xfId="0" applyNumberFormat="1" applyBorder="1" applyAlignment="1" applyProtection="1">
      <alignment horizontal="center" wrapText="1"/>
      <protection locked="0"/>
    </xf>
    <xf numFmtId="4" fontId="0" fillId="0" borderId="8" xfId="0" applyNumberFormat="1" applyBorder="1" applyAlignment="1" applyProtection="1">
      <alignment horizontal="center" wrapText="1"/>
      <protection locked="0"/>
    </xf>
    <xf numFmtId="0" fontId="25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wrapText="1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17" fillId="0" borderId="2" xfId="0" applyFont="1" applyBorder="1" applyAlignment="1" applyProtection="1">
      <alignment horizontal="left" vertical="center"/>
      <protection locked="0"/>
    </xf>
    <xf numFmtId="0" fontId="2" fillId="4" borderId="13" xfId="0" applyFont="1" applyFill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 wrapText="1"/>
    </xf>
    <xf numFmtId="4" fontId="0" fillId="0" borderId="19" xfId="0" applyNumberFormat="1" applyBorder="1" applyAlignment="1" applyProtection="1">
      <alignment horizontal="center" wrapText="1"/>
      <protection locked="0"/>
    </xf>
    <xf numFmtId="0" fontId="2" fillId="9" borderId="13" xfId="0" applyFont="1" applyFill="1" applyBorder="1" applyAlignment="1" applyProtection="1">
      <alignment horizontal="left" vertical="center" wrapText="1"/>
    </xf>
    <xf numFmtId="0" fontId="0" fillId="9" borderId="8" xfId="0" applyFill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/>
    </xf>
    <xf numFmtId="0" fontId="2" fillId="5" borderId="13" xfId="0" applyFont="1" applyFill="1" applyBorder="1" applyAlignment="1" applyProtection="1">
      <alignment horizontal="left" vertical="center" wrapText="1"/>
    </xf>
    <xf numFmtId="4" fontId="0" fillId="5" borderId="13" xfId="0" applyNumberFormat="1" applyFill="1" applyBorder="1" applyAlignment="1" applyProtection="1">
      <alignment horizontal="center" wrapText="1"/>
      <protection locked="0"/>
    </xf>
    <xf numFmtId="4" fontId="0" fillId="5" borderId="8" xfId="0" applyNumberFormat="1" applyFill="1" applyBorder="1" applyAlignment="1" applyProtection="1">
      <alignment horizontal="center" wrapText="1"/>
      <protection locked="0"/>
    </xf>
    <xf numFmtId="4" fontId="0" fillId="5" borderId="19" xfId="0" applyNumberFormat="1" applyFill="1" applyBorder="1" applyAlignment="1" applyProtection="1">
      <alignment horizontal="center" wrapText="1"/>
      <protection locked="0"/>
    </xf>
    <xf numFmtId="4" fontId="0" fillId="4" borderId="13" xfId="0" applyNumberFormat="1" applyFill="1" applyBorder="1" applyAlignment="1" applyProtection="1">
      <alignment horizontal="center" wrapText="1"/>
      <protection locked="0"/>
    </xf>
    <xf numFmtId="4" fontId="0" fillId="4" borderId="8" xfId="0" applyNumberFormat="1" applyFill="1" applyBorder="1" applyAlignment="1" applyProtection="1">
      <alignment horizontal="center" wrapText="1"/>
      <protection locked="0"/>
    </xf>
    <xf numFmtId="4" fontId="0" fillId="4" borderId="19" xfId="0" applyNumberFormat="1" applyFill="1" applyBorder="1" applyAlignment="1" applyProtection="1">
      <alignment horizontal="center" wrapText="1"/>
      <protection locked="0"/>
    </xf>
    <xf numFmtId="4" fontId="19" fillId="6" borderId="13" xfId="0" applyNumberFormat="1" applyFont="1" applyFill="1" applyBorder="1" applyAlignment="1" applyProtection="1">
      <alignment horizontal="center" wrapText="1"/>
      <protection locked="0"/>
    </xf>
    <xf numFmtId="4" fontId="19" fillId="6" borderId="8" xfId="0" applyNumberFormat="1" applyFont="1" applyFill="1" applyBorder="1" applyAlignment="1" applyProtection="1">
      <alignment horizontal="center" wrapText="1"/>
      <protection locked="0"/>
    </xf>
    <xf numFmtId="4" fontId="19" fillId="6" borderId="19" xfId="0" applyNumberFormat="1" applyFont="1" applyFill="1" applyBorder="1" applyAlignment="1" applyProtection="1">
      <alignment horizontal="center" wrapText="1"/>
      <protection locked="0"/>
    </xf>
    <xf numFmtId="4" fontId="0" fillId="4" borderId="13" xfId="1" applyNumberFormat="1" applyFont="1" applyFill="1" applyBorder="1" applyAlignment="1" applyProtection="1">
      <alignment horizontal="center" wrapText="1"/>
      <protection locked="0"/>
    </xf>
    <xf numFmtId="4" fontId="0" fillId="4" borderId="8" xfId="1" applyNumberFormat="1" applyFont="1" applyFill="1" applyBorder="1" applyAlignment="1" applyProtection="1">
      <alignment horizontal="center" wrapText="1"/>
      <protection locked="0"/>
    </xf>
    <xf numFmtId="4" fontId="0" fillId="4" borderId="19" xfId="1" applyNumberFormat="1" applyFont="1" applyFill="1" applyBorder="1" applyAlignment="1" applyProtection="1">
      <alignment horizontal="center" wrapText="1"/>
      <protection locked="0"/>
    </xf>
    <xf numFmtId="4" fontId="0" fillId="9" borderId="13" xfId="0" applyNumberFormat="1" applyFill="1" applyBorder="1" applyAlignment="1" applyProtection="1">
      <alignment horizontal="center" wrapText="1"/>
      <protection locked="0"/>
    </xf>
    <xf numFmtId="4" fontId="0" fillId="9" borderId="8" xfId="0" applyNumberFormat="1" applyFill="1" applyBorder="1" applyAlignment="1" applyProtection="1">
      <alignment horizontal="center" wrapText="1"/>
      <protection locked="0"/>
    </xf>
    <xf numFmtId="4" fontId="0" fillId="9" borderId="19" xfId="0" applyNumberFormat="1" applyFill="1" applyBorder="1" applyAlignment="1" applyProtection="1">
      <alignment horizont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</xf>
    <xf numFmtId="0" fontId="0" fillId="6" borderId="8" xfId="0" applyFill="1" applyBorder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0" fillId="0" borderId="8" xfId="0" applyBorder="1" applyAlignment="1" applyProtection="1">
      <alignment horizontal="center" wrapText="1"/>
      <protection locked="0"/>
    </xf>
    <xf numFmtId="0" fontId="0" fillId="0" borderId="19" xfId="0" applyBorder="1" applyAlignment="1" applyProtection="1">
      <alignment horizontal="center" wrapText="1"/>
      <protection locked="0"/>
    </xf>
    <xf numFmtId="0" fontId="2" fillId="9" borderId="8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0" fillId="0" borderId="19" xfId="0" applyBorder="1" applyAlignment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wrapText="1"/>
    </xf>
    <xf numFmtId="0" fontId="0" fillId="0" borderId="8" xfId="0" applyBorder="1" applyAlignment="1">
      <alignment wrapText="1"/>
    </xf>
    <xf numFmtId="0" fontId="10" fillId="9" borderId="22" xfId="0" applyFont="1" applyFill="1" applyBorder="1" applyAlignment="1" applyProtection="1">
      <alignment horizontal="left" vertical="top" wrapText="1"/>
      <protection locked="0"/>
    </xf>
    <xf numFmtId="0" fontId="2" fillId="0" borderId="13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0" fillId="4" borderId="13" xfId="0" applyFill="1" applyBorder="1" applyAlignment="1" applyProtection="1">
      <alignment horizontal="center" wrapText="1"/>
      <protection locked="0"/>
    </xf>
    <xf numFmtId="0" fontId="0" fillId="4" borderId="8" xfId="0" applyFill="1" applyBorder="1" applyAlignment="1" applyProtection="1">
      <alignment horizontal="center" wrapText="1"/>
      <protection locked="0"/>
    </xf>
    <xf numFmtId="0" fontId="0" fillId="4" borderId="19" xfId="0" applyFill="1" applyBorder="1" applyAlignment="1" applyProtection="1">
      <alignment horizontal="center" wrapText="1"/>
      <protection locked="0"/>
    </xf>
    <xf numFmtId="0" fontId="10" fillId="0" borderId="13" xfId="0" applyFont="1" applyBorder="1" applyAlignment="1" applyProtection="1">
      <alignment horizontal="left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4" fontId="0" fillId="0" borderId="21" xfId="0" applyNumberFormat="1" applyBorder="1" applyProtection="1">
      <protection locked="0"/>
    </xf>
    <xf numFmtId="4" fontId="0" fillId="4" borderId="21" xfId="0" applyNumberFormat="1" applyFill="1" applyBorder="1" applyProtection="1">
      <protection locked="0"/>
    </xf>
    <xf numFmtId="0" fontId="6" fillId="8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/>
    <xf numFmtId="0" fontId="0" fillId="0" borderId="18" xfId="0" applyBorder="1" applyAlignment="1"/>
  </cellXfs>
  <cellStyles count="5">
    <cellStyle name="Normal" xfId="0" builtinId="0"/>
    <cellStyle name="Normal 2" xfId="3" xr:uid="{00000000-0005-0000-0000-000001000000}"/>
    <cellStyle name="Normal 2 2" xfId="4" xr:uid="{00000000-0005-0000-0000-000002000000}"/>
    <cellStyle name="Percent" xfId="1" builtinId="5"/>
    <cellStyle name="Percent 2" xfId="2" xr:uid="{00000000-0005-0000-0000-000004000000}"/>
  </cellStyles>
  <dxfs count="0"/>
  <tableStyles count="0" defaultTableStyle="TableStyleMedium2" defaultPivotStyle="PivotStyleLight16"/>
  <colors>
    <mruColors>
      <color rgb="FFFFE69F"/>
      <color rgb="FFC6E0B4"/>
      <color rgb="FF4C9092"/>
      <color rgb="FF212B37"/>
      <color rgb="FF3A6276"/>
      <color rgb="FF273F5B"/>
      <color rgb="FFCDE59B"/>
      <color rgb="FFA9CFCB"/>
      <color rgb="FF95E3D6"/>
      <color rgb="FFB7A3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9</xdr:row>
      <xdr:rowOff>38100</xdr:rowOff>
    </xdr:from>
    <xdr:to>
      <xdr:col>0</xdr:col>
      <xdr:colOff>6285782</xdr:colOff>
      <xdr:row>22</xdr:row>
      <xdr:rowOff>171124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DBFFD2A-7D5E-4FAE-A860-0835C750D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925" y="2990850"/>
          <a:ext cx="5742857" cy="26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%20NABAVE-TTIP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fs\SRR_Ruralni_Razvoj\Users\luka.munder\Desktop\TTIP_411_Skladi&#353;ni%20kapaciteti%20za%20&#382;itarice%20i%20uljarice_EU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NABAVE-TTIP"/>
      <sheetName val="Sheet3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TIP"/>
      <sheetName val="Sheet1"/>
      <sheetName val="Sheet3"/>
      <sheetName val="Sheet4"/>
      <sheetName val="LPT"/>
      <sheetName val="Ukupno potpora po troškovima"/>
      <sheetName val="DODATNE_UPUTE_EUR"/>
      <sheetName val="Uputa uz obrazac "/>
      <sheetName val="Upute za ZI"/>
      <sheetName val="Sheet2"/>
    </sheetNames>
    <sheetDataSet>
      <sheetData sheetId="0" refreshError="1">
        <row r="3">
          <cell r="T3">
            <v>0</v>
          </cell>
          <cell r="W3">
            <v>0</v>
          </cell>
          <cell r="X3">
            <v>0</v>
          </cell>
        </row>
        <row r="36">
          <cell r="T36">
            <v>0</v>
          </cell>
          <cell r="W36">
            <v>0</v>
          </cell>
          <cell r="X36">
            <v>0</v>
          </cell>
        </row>
        <row r="40">
          <cell r="T40">
            <v>0</v>
          </cell>
          <cell r="W40">
            <v>0</v>
          </cell>
          <cell r="X40">
            <v>0</v>
          </cell>
        </row>
        <row r="44">
          <cell r="T44">
            <v>0</v>
          </cell>
          <cell r="W44">
            <v>0</v>
          </cell>
          <cell r="X4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O121"/>
  <sheetViews>
    <sheetView tabSelected="1" view="pageBreakPreview" topLeftCell="A103" zoomScale="80" zoomScaleNormal="80" zoomScaleSheetLayoutView="80" workbookViewId="0">
      <selection activeCell="G109" sqref="G109"/>
    </sheetView>
  </sheetViews>
  <sheetFormatPr defaultColWidth="9.140625" defaultRowHeight="28.5" x14ac:dyDescent="0.45"/>
  <cols>
    <col min="1" max="1" width="9.5703125" style="21" customWidth="1"/>
    <col min="2" max="2" width="83.140625" style="1" customWidth="1"/>
    <col min="3" max="3" width="25.140625" style="1" customWidth="1"/>
    <col min="4" max="4" width="19.5703125" style="3" customWidth="1"/>
    <col min="5" max="5" width="15.7109375" style="1" customWidth="1"/>
    <col min="6" max="6" width="18.5703125" style="1" customWidth="1"/>
    <col min="7" max="8" width="15.85546875" style="14" customWidth="1"/>
    <col min="9" max="9" width="17.5703125" style="14" customWidth="1"/>
    <col min="10" max="10" width="18.7109375" style="14" customWidth="1"/>
    <col min="11" max="11" width="20.28515625" style="14" customWidth="1"/>
    <col min="12" max="12" width="29.28515625" style="5" customWidth="1"/>
    <col min="13" max="13" width="26.28515625" style="36" customWidth="1"/>
    <col min="14" max="14" width="25" style="36" customWidth="1"/>
    <col min="15" max="15" width="24.5703125" style="36" customWidth="1"/>
    <col min="16" max="16" width="28.42578125" style="36" bestFit="1" customWidth="1"/>
    <col min="17" max="17" width="24.7109375" style="36" customWidth="1"/>
    <col min="18" max="18" width="26.42578125" style="36" customWidth="1"/>
    <col min="19" max="19" width="25.42578125" style="36" customWidth="1"/>
    <col min="20" max="20" width="19.85546875" style="45" customWidth="1"/>
    <col min="21" max="21" width="19.5703125" style="36" customWidth="1"/>
    <col min="22" max="22" width="22.85546875" style="225" bestFit="1" customWidth="1"/>
    <col min="23" max="48" width="20.7109375" style="1" customWidth="1"/>
    <col min="49" max="16384" width="9.140625" style="1"/>
  </cols>
  <sheetData>
    <row r="1" spans="1:93" s="156" customFormat="1" ht="28.9" customHeight="1" x14ac:dyDescent="0.25">
      <c r="A1" s="166" t="s">
        <v>98</v>
      </c>
      <c r="B1" s="167"/>
      <c r="C1" s="167"/>
      <c r="D1" s="167"/>
      <c r="E1" s="167"/>
      <c r="F1" s="167"/>
      <c r="G1" s="167"/>
      <c r="H1" s="167"/>
      <c r="I1" s="167"/>
      <c r="J1" s="167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20"/>
    </row>
    <row r="2" spans="1:93" ht="28.9" customHeight="1" thickBot="1" x14ac:dyDescent="0.3">
      <c r="A2" s="168" t="s">
        <v>99</v>
      </c>
      <c r="B2" s="169"/>
      <c r="C2" s="169"/>
      <c r="D2" s="169"/>
      <c r="E2" s="169"/>
      <c r="F2" s="169"/>
      <c r="G2" s="169"/>
      <c r="H2" s="169"/>
      <c r="I2" s="169"/>
      <c r="J2" s="169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2"/>
    </row>
    <row r="3" spans="1:93" ht="66" customHeight="1" thickBot="1" x14ac:dyDescent="0.3">
      <c r="A3" s="20" t="s">
        <v>21</v>
      </c>
      <c r="B3" s="172" t="s">
        <v>77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</row>
    <row r="4" spans="1:93" ht="154.5" customHeight="1" thickBot="1" x14ac:dyDescent="0.3">
      <c r="A4" s="46"/>
      <c r="B4" s="82" t="s">
        <v>60</v>
      </c>
      <c r="C4" s="78" t="s">
        <v>47</v>
      </c>
      <c r="D4" s="79" t="s">
        <v>48</v>
      </c>
      <c r="E4" s="79" t="s">
        <v>19</v>
      </c>
      <c r="F4" s="79" t="s">
        <v>49</v>
      </c>
      <c r="G4" s="79" t="s">
        <v>50</v>
      </c>
      <c r="H4" s="79" t="s">
        <v>81</v>
      </c>
      <c r="I4" s="79" t="s">
        <v>27</v>
      </c>
      <c r="J4" s="79" t="s">
        <v>28</v>
      </c>
      <c r="K4" s="79" t="s">
        <v>95</v>
      </c>
      <c r="L4" s="80" t="s">
        <v>85</v>
      </c>
      <c r="M4" s="81" t="s">
        <v>86</v>
      </c>
      <c r="N4" s="81" t="s">
        <v>87</v>
      </c>
      <c r="O4" s="81" t="s">
        <v>88</v>
      </c>
      <c r="P4" s="81" t="s">
        <v>89</v>
      </c>
      <c r="Q4" s="81" t="s">
        <v>90</v>
      </c>
      <c r="R4" s="81" t="s">
        <v>91</v>
      </c>
      <c r="S4" s="81" t="s">
        <v>92</v>
      </c>
      <c r="T4" s="81" t="s">
        <v>44</v>
      </c>
      <c r="U4" s="81" t="s">
        <v>93</v>
      </c>
      <c r="V4" s="223" t="s">
        <v>94</v>
      </c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</row>
    <row r="5" spans="1:93" ht="29.25" thickBot="1" x14ac:dyDescent="0.3">
      <c r="A5" s="16" t="s">
        <v>0</v>
      </c>
      <c r="B5" s="226" t="s">
        <v>97</v>
      </c>
      <c r="C5" s="227"/>
      <c r="D5" s="227"/>
      <c r="E5" s="227"/>
      <c r="F5" s="227"/>
      <c r="G5" s="227"/>
      <c r="H5" s="227"/>
      <c r="I5" s="227"/>
      <c r="J5" s="227"/>
      <c r="K5" s="228"/>
      <c r="L5" s="48">
        <f>SUM(L7:L61, L76)</f>
        <v>0</v>
      </c>
      <c r="M5" s="48">
        <f ca="1">SUM(M7:M78)</f>
        <v>0</v>
      </c>
      <c r="N5" s="48">
        <f ca="1">SUM(N7:N61,N62+N66+N69+N72+N76)</f>
        <v>0</v>
      </c>
      <c r="O5" s="48">
        <f ca="1">SUM(O7:O61,O62+O66+O69+O72+O76)</f>
        <v>0</v>
      </c>
      <c r="P5" s="48">
        <f ca="1">SUM(P7:P61,P62+P66+P69+P72+P76)</f>
        <v>0</v>
      </c>
      <c r="Q5" s="48">
        <f>SUM(Q7:Q61,Q63:Q65,Q67:Q68,Q70:Q71,Q73:Q75,Q77:Q78)</f>
        <v>0</v>
      </c>
      <c r="R5" s="48">
        <f ca="1">SUM(R7:R61,R63:R65,R67:R68,R70:R71,R73:R75,R77:R78)</f>
        <v>0</v>
      </c>
      <c r="S5" s="48">
        <f ca="1">SUM(S7:S61,S63:S65,S67:S68,S70:S71,S73:S75,S77:S78)</f>
        <v>0</v>
      </c>
      <c r="T5" s="48"/>
      <c r="U5" s="48">
        <f ca="1">SUM(U7:U61,U63:U65,U67:U68,U70:U71,U73:U75,U77:U78)</f>
        <v>0</v>
      </c>
      <c r="V5" s="145">
        <f ca="1">SUM(V7:V61,V63:V65,V67:V68,V70:V71,V73:V75,V77:V78)</f>
        <v>0</v>
      </c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</row>
    <row r="6" spans="1:93" x14ac:dyDescent="0.25">
      <c r="A6" s="17"/>
      <c r="B6" s="85" t="s">
        <v>51</v>
      </c>
      <c r="C6" s="86"/>
      <c r="D6" s="87"/>
      <c r="E6" s="88"/>
      <c r="F6" s="88"/>
      <c r="G6" s="89"/>
      <c r="H6" s="89"/>
      <c r="I6" s="89"/>
      <c r="J6" s="90"/>
      <c r="K6" s="90"/>
      <c r="L6" s="90"/>
      <c r="M6" s="90"/>
      <c r="N6" s="90"/>
      <c r="O6" s="90"/>
      <c r="P6" s="90"/>
      <c r="Q6" s="90"/>
      <c r="R6" s="90"/>
      <c r="S6" s="90"/>
      <c r="T6" s="136"/>
      <c r="U6" s="90"/>
      <c r="V6" s="90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</row>
    <row r="7" spans="1:93" ht="37.5" customHeight="1" x14ac:dyDescent="0.25">
      <c r="A7" s="17"/>
      <c r="B7" s="7"/>
      <c r="C7" s="50"/>
      <c r="D7" s="51"/>
      <c r="E7" s="51"/>
      <c r="F7" s="12"/>
      <c r="G7" s="54"/>
      <c r="H7" s="54"/>
      <c r="I7" s="52"/>
      <c r="J7" s="52"/>
      <c r="K7" s="52"/>
      <c r="L7" s="84">
        <f>IF(J7="",K7,J7*K7)</f>
        <v>0</v>
      </c>
      <c r="M7" s="65">
        <f ca="1">IF(L7&lt;0,0,IF(OFFSET(L7,1,0,)&lt;0,L7+OFFSET(L7,1,0),L7))</f>
        <v>0</v>
      </c>
      <c r="N7" s="55">
        <f ca="1">M7</f>
        <v>0</v>
      </c>
      <c r="O7" s="55">
        <f ca="1">N7*L$96</f>
        <v>0</v>
      </c>
      <c r="P7" s="55">
        <f ca="1">IF((L$95*L$96)&gt;L$97,(O7/(L$95*L$96))*L$97,O7)</f>
        <v>0</v>
      </c>
      <c r="Q7" s="55"/>
      <c r="R7" s="55">
        <f ca="1">P7-Q7</f>
        <v>0</v>
      </c>
      <c r="S7" s="55">
        <f ca="1">IF(SumaR&gt;L$103,R7/SumaR*L$103,R7)</f>
        <v>0</v>
      </c>
      <c r="T7" s="57"/>
      <c r="U7" s="55">
        <f ca="1">S7*T7</f>
        <v>0</v>
      </c>
      <c r="V7" s="55">
        <f ca="1">S7-U7</f>
        <v>0</v>
      </c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</row>
    <row r="8" spans="1:93" ht="38.25" customHeight="1" x14ac:dyDescent="0.25">
      <c r="A8" s="17"/>
      <c r="B8" s="7"/>
      <c r="C8" s="50"/>
      <c r="D8" s="51"/>
      <c r="E8" s="51"/>
      <c r="F8" s="12"/>
      <c r="G8" s="54"/>
      <c r="H8" s="54"/>
      <c r="I8" s="52"/>
      <c r="J8" s="52"/>
      <c r="K8" s="52"/>
      <c r="L8" s="84">
        <f>IF(J8="",K8,J8*K8)</f>
        <v>0</v>
      </c>
      <c r="M8" s="65">
        <f ca="1">IF(L8&lt;0,0,IF(OFFSET(L8,1,0,)&lt;0,L8+OFFSET(L8,1,0),L8))</f>
        <v>0</v>
      </c>
      <c r="N8" s="55">
        <f ca="1">M8</f>
        <v>0</v>
      </c>
      <c r="O8" s="55">
        <f ca="1">N8*L$96</f>
        <v>0</v>
      </c>
      <c r="P8" s="55">
        <f ca="1">IF((L$95*L$96)&gt;L$97,(O8/(L$95*L$96))*L$97,O8)</f>
        <v>0</v>
      </c>
      <c r="Q8" s="55"/>
      <c r="R8" s="55">
        <f ca="1">P8-Q8</f>
        <v>0</v>
      </c>
      <c r="S8" s="55">
        <f ca="1">IF(SumaR&gt;L$103,R8/SumaR*L$103,R8)</f>
        <v>0</v>
      </c>
      <c r="T8" s="57"/>
      <c r="U8" s="55">
        <f ca="1">S8*T8</f>
        <v>0</v>
      </c>
      <c r="V8" s="55">
        <f ca="1">S8-U8</f>
        <v>0</v>
      </c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</row>
    <row r="9" spans="1:93" ht="36.75" customHeight="1" x14ac:dyDescent="0.25">
      <c r="A9" s="17"/>
      <c r="B9" s="7"/>
      <c r="C9" s="50"/>
      <c r="D9" s="51"/>
      <c r="E9" s="51"/>
      <c r="F9" s="12"/>
      <c r="G9" s="54"/>
      <c r="H9" s="54"/>
      <c r="I9" s="52"/>
      <c r="J9" s="52"/>
      <c r="K9" s="52"/>
      <c r="L9" s="84">
        <f>IF(J9="",K9,J9*K9)</f>
        <v>0</v>
      </c>
      <c r="M9" s="65">
        <f ca="1">IF(L9&lt;0,0,IF(OFFSET(L9,1,0,)&lt;0,L9+OFFSET(L9,1,0),L9))</f>
        <v>0</v>
      </c>
      <c r="N9" s="55">
        <f ca="1">M9</f>
        <v>0</v>
      </c>
      <c r="O9" s="55">
        <f ca="1">N9*L$96</f>
        <v>0</v>
      </c>
      <c r="P9" s="55">
        <f ca="1">IF((L$95*L$96)&gt;L$97,(O9/(L$95*L$96))*L$97,O9)</f>
        <v>0</v>
      </c>
      <c r="Q9" s="55"/>
      <c r="R9" s="55">
        <f ca="1">P9-Q9</f>
        <v>0</v>
      </c>
      <c r="S9" s="55">
        <f ca="1">IF(SumaR&gt;L$103,R9/SumaR*L$103,R9)</f>
        <v>0</v>
      </c>
      <c r="T9" s="57"/>
      <c r="U9" s="55">
        <f ca="1">S9*T9</f>
        <v>0</v>
      </c>
      <c r="V9" s="55">
        <f ca="1">S9-U9</f>
        <v>0</v>
      </c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</row>
    <row r="10" spans="1:93" ht="36" customHeight="1" x14ac:dyDescent="0.25">
      <c r="A10" s="17"/>
      <c r="B10" s="137" t="s">
        <v>52</v>
      </c>
      <c r="C10" s="138"/>
      <c r="D10" s="92"/>
      <c r="E10" s="139"/>
      <c r="F10" s="139"/>
      <c r="G10" s="140"/>
      <c r="H10" s="140"/>
      <c r="I10" s="140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8"/>
      <c r="U10" s="95"/>
      <c r="V10" s="95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</row>
    <row r="11" spans="1:93" ht="28.5" customHeight="1" x14ac:dyDescent="0.25">
      <c r="A11" s="17"/>
      <c r="B11" s="7"/>
      <c r="C11" s="50"/>
      <c r="D11" s="51"/>
      <c r="E11" s="51"/>
      <c r="F11" s="12"/>
      <c r="G11" s="54"/>
      <c r="H11" s="54"/>
      <c r="I11" s="52"/>
      <c r="J11" s="52"/>
      <c r="K11" s="52"/>
      <c r="L11" s="84">
        <f>IF(J11="",K11,J11*K11)</f>
        <v>0</v>
      </c>
      <c r="M11" s="65">
        <f ca="1">IF(L11&lt;0,0,IF(OFFSET(L11,1,0,)&lt;0,L11+OFFSET(L11,1,0),L11))</f>
        <v>0</v>
      </c>
      <c r="N11" s="55">
        <f ca="1">M11</f>
        <v>0</v>
      </c>
      <c r="O11" s="55">
        <f ca="1">N11*L$96</f>
        <v>0</v>
      </c>
      <c r="P11" s="55">
        <f ca="1">IF((L$95*L$96)&gt;L$97,(O11/(L$95*L$96))*L$97,O11)</f>
        <v>0</v>
      </c>
      <c r="Q11" s="55"/>
      <c r="R11" s="55">
        <f ca="1">P11-Q11</f>
        <v>0</v>
      </c>
      <c r="S11" s="55">
        <f ca="1">IF(SumaR&gt;L$103,R11/SumaR*L$103,R11)</f>
        <v>0</v>
      </c>
      <c r="T11" s="57"/>
      <c r="U11" s="55">
        <f ca="1">S11*T11</f>
        <v>0</v>
      </c>
      <c r="V11" s="55">
        <f ca="1">S11-U11</f>
        <v>0</v>
      </c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</row>
    <row r="12" spans="1:93" x14ac:dyDescent="0.25">
      <c r="A12" s="17"/>
      <c r="B12" s="7"/>
      <c r="C12" s="50"/>
      <c r="D12" s="51"/>
      <c r="E12" s="51"/>
      <c r="F12" s="12"/>
      <c r="G12" s="54"/>
      <c r="H12" s="54"/>
      <c r="I12" s="52"/>
      <c r="J12" s="52"/>
      <c r="K12" s="52"/>
      <c r="L12" s="84">
        <f>IF(J12="",K12,J12*K12)</f>
        <v>0</v>
      </c>
      <c r="M12" s="65">
        <f ca="1">IF(L12&lt;0,0,IF(OFFSET(L12,1,0,)&lt;0,L12+OFFSET(L12,1,0),L12))</f>
        <v>0</v>
      </c>
      <c r="N12" s="55">
        <f ca="1">M12</f>
        <v>0</v>
      </c>
      <c r="O12" s="55">
        <f ca="1">N12*L$96</f>
        <v>0</v>
      </c>
      <c r="P12" s="55">
        <f ca="1">IF((L$95*L$96)&gt;L$97,(O12/(L$95*L$96))*L$97,O12)</f>
        <v>0</v>
      </c>
      <c r="Q12" s="55"/>
      <c r="R12" s="55">
        <f ca="1">P12-Q12</f>
        <v>0</v>
      </c>
      <c r="S12" s="55">
        <f ca="1">IF(SumaR&gt;L$103,R12/SumaR*L$103,R12)</f>
        <v>0</v>
      </c>
      <c r="T12" s="57"/>
      <c r="U12" s="55">
        <f ca="1">S12*T12</f>
        <v>0</v>
      </c>
      <c r="V12" s="55">
        <f ca="1">S12-U12</f>
        <v>0</v>
      </c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</row>
    <row r="13" spans="1:93" x14ac:dyDescent="0.25">
      <c r="A13" s="17"/>
      <c r="B13" s="7"/>
      <c r="C13" s="50"/>
      <c r="D13" s="51"/>
      <c r="E13" s="51"/>
      <c r="F13" s="12"/>
      <c r="G13" s="54"/>
      <c r="H13" s="54"/>
      <c r="I13" s="52"/>
      <c r="J13" s="52"/>
      <c r="K13" s="52"/>
      <c r="L13" s="84">
        <f>IF(J13="",K13,J13*K13)</f>
        <v>0</v>
      </c>
      <c r="M13" s="65">
        <f ca="1">IF(L13&lt;0,0,IF(OFFSET(L13,1,0,)&lt;0,L13+OFFSET(L13,1,0),L13))</f>
        <v>0</v>
      </c>
      <c r="N13" s="55">
        <f ca="1">M13</f>
        <v>0</v>
      </c>
      <c r="O13" s="55">
        <f ca="1">N13*L$96</f>
        <v>0</v>
      </c>
      <c r="P13" s="55">
        <f ca="1">IF((L$95*L$96)&gt;L$97,(O13/(L$95*L$96))*L$97,O13)</f>
        <v>0</v>
      </c>
      <c r="Q13" s="55"/>
      <c r="R13" s="55">
        <f ca="1">P13-Q13</f>
        <v>0</v>
      </c>
      <c r="S13" s="55">
        <f ca="1">IF(SumaR&gt;L$103,R13/SumaR*L$103,R13)</f>
        <v>0</v>
      </c>
      <c r="T13" s="57"/>
      <c r="U13" s="55">
        <f ca="1">S13*T13</f>
        <v>0</v>
      </c>
      <c r="V13" s="55">
        <f ca="1">S13-U13</f>
        <v>0</v>
      </c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</row>
    <row r="14" spans="1:93" ht="36" customHeight="1" x14ac:dyDescent="0.25">
      <c r="A14" s="17"/>
      <c r="B14" s="91" t="s">
        <v>53</v>
      </c>
      <c r="C14" s="92"/>
      <c r="D14" s="92"/>
      <c r="E14" s="92"/>
      <c r="F14" s="92"/>
      <c r="G14" s="93"/>
      <c r="H14" s="93"/>
      <c r="I14" s="94"/>
      <c r="J14" s="94"/>
      <c r="K14" s="94"/>
      <c r="L14" s="94"/>
      <c r="M14" s="94"/>
      <c r="N14" s="95"/>
      <c r="O14" s="95"/>
      <c r="P14" s="95"/>
      <c r="Q14" s="95"/>
      <c r="R14" s="95"/>
      <c r="S14" s="95"/>
      <c r="T14" s="96"/>
      <c r="U14" s="95"/>
      <c r="V14" s="95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</row>
    <row r="15" spans="1:93" ht="52.5" customHeight="1" x14ac:dyDescent="0.25">
      <c r="A15" s="17"/>
      <c r="B15" s="7"/>
      <c r="C15" s="50"/>
      <c r="D15" s="51"/>
      <c r="E15" s="51"/>
      <c r="F15" s="12"/>
      <c r="G15" s="54"/>
      <c r="H15" s="54"/>
      <c r="I15" s="52"/>
      <c r="J15" s="52"/>
      <c r="K15" s="144"/>
      <c r="L15" s="84">
        <f t="shared" ref="L15:L23" si="0">(J15*K15)+((J15*K15)*25%)</f>
        <v>0</v>
      </c>
      <c r="M15" s="65">
        <f t="shared" ref="M15:M25" ca="1" si="1">IF(L15&lt;0,0,IF(OFFSET(L15,1,0,)&lt;0,L15+OFFSET(L15,1,0),L15))</f>
        <v>0</v>
      </c>
      <c r="N15" s="55">
        <f t="shared" ref="N15:N16" ca="1" si="2">M15</f>
        <v>0</v>
      </c>
      <c r="O15" s="55">
        <f t="shared" ref="O15:O23" ca="1" si="3">N15*L$96</f>
        <v>0</v>
      </c>
      <c r="P15" s="55">
        <f t="shared" ref="P15:P23" ca="1" si="4">IF((L$95*L$96)&gt;L$97,(O15/(L$95*L$96))*L$97,O15)</f>
        <v>0</v>
      </c>
      <c r="Q15" s="55"/>
      <c r="R15" s="55">
        <f t="shared" ref="R15:R16" ca="1" si="5">P15-Q15</f>
        <v>0</v>
      </c>
      <c r="S15" s="55">
        <f t="shared" ref="S15:S25" ca="1" si="6">IF(SumaR&gt;L$103,R15/SumaR*L$103,R15)</f>
        <v>0</v>
      </c>
      <c r="T15" s="57"/>
      <c r="U15" s="55">
        <f t="shared" ref="U15:U25" ca="1" si="7">S15*T15</f>
        <v>0</v>
      </c>
      <c r="V15" s="55">
        <f t="shared" ref="V15:V25" ca="1" si="8">S15-U15</f>
        <v>0</v>
      </c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</row>
    <row r="16" spans="1:93" x14ac:dyDescent="0.25">
      <c r="A16" s="17"/>
      <c r="B16" s="7"/>
      <c r="C16" s="50"/>
      <c r="D16" s="51"/>
      <c r="E16" s="51"/>
      <c r="F16" s="12"/>
      <c r="G16" s="54"/>
      <c r="H16" s="54"/>
      <c r="I16" s="52"/>
      <c r="J16" s="52"/>
      <c r="K16" s="144"/>
      <c r="L16" s="84">
        <f t="shared" si="0"/>
        <v>0</v>
      </c>
      <c r="M16" s="65">
        <f t="shared" ca="1" si="1"/>
        <v>0</v>
      </c>
      <c r="N16" s="55">
        <f t="shared" ca="1" si="2"/>
        <v>0</v>
      </c>
      <c r="O16" s="55">
        <f t="shared" ca="1" si="3"/>
        <v>0</v>
      </c>
      <c r="P16" s="55">
        <f t="shared" ca="1" si="4"/>
        <v>0</v>
      </c>
      <c r="Q16" s="55"/>
      <c r="R16" s="55">
        <f t="shared" ca="1" si="5"/>
        <v>0</v>
      </c>
      <c r="S16" s="55">
        <f t="shared" ca="1" si="6"/>
        <v>0</v>
      </c>
      <c r="T16" s="57"/>
      <c r="U16" s="55">
        <f t="shared" ca="1" si="7"/>
        <v>0</v>
      </c>
      <c r="V16" s="55">
        <f t="shared" ca="1" si="8"/>
        <v>0</v>
      </c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</row>
    <row r="17" spans="1:93" x14ac:dyDescent="0.25">
      <c r="A17" s="17"/>
      <c r="B17" s="7"/>
      <c r="C17" s="50"/>
      <c r="D17" s="51"/>
      <c r="E17" s="51"/>
      <c r="F17" s="12"/>
      <c r="G17" s="54"/>
      <c r="H17" s="54"/>
      <c r="I17" s="52"/>
      <c r="J17" s="52"/>
      <c r="K17" s="144"/>
      <c r="L17" s="84">
        <f t="shared" si="0"/>
        <v>0</v>
      </c>
      <c r="M17" s="65">
        <f t="shared" ca="1" si="1"/>
        <v>0</v>
      </c>
      <c r="N17" s="55">
        <f ca="1">M17</f>
        <v>0</v>
      </c>
      <c r="O17" s="55">
        <f t="shared" ca="1" si="3"/>
        <v>0</v>
      </c>
      <c r="P17" s="55">
        <f t="shared" ca="1" si="4"/>
        <v>0</v>
      </c>
      <c r="Q17" s="55"/>
      <c r="R17" s="55">
        <f ca="1">P17-Q17</f>
        <v>0</v>
      </c>
      <c r="S17" s="55">
        <f t="shared" ca="1" si="6"/>
        <v>0</v>
      </c>
      <c r="T17" s="57"/>
      <c r="U17" s="55">
        <f t="shared" ca="1" si="7"/>
        <v>0</v>
      </c>
      <c r="V17" s="55">
        <f t="shared" ca="1" si="8"/>
        <v>0</v>
      </c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</row>
    <row r="18" spans="1:93" x14ac:dyDescent="0.25">
      <c r="A18" s="17"/>
      <c r="B18" s="7"/>
      <c r="C18" s="50"/>
      <c r="D18" s="51"/>
      <c r="E18" s="51"/>
      <c r="F18" s="12"/>
      <c r="G18" s="54"/>
      <c r="H18" s="54"/>
      <c r="I18" s="52"/>
      <c r="J18" s="52"/>
      <c r="K18" s="144"/>
      <c r="L18" s="84">
        <f t="shared" si="0"/>
        <v>0</v>
      </c>
      <c r="M18" s="65">
        <f t="shared" ca="1" si="1"/>
        <v>0</v>
      </c>
      <c r="N18" s="55">
        <f ca="1">M18</f>
        <v>0</v>
      </c>
      <c r="O18" s="55">
        <f t="shared" ca="1" si="3"/>
        <v>0</v>
      </c>
      <c r="P18" s="55">
        <f t="shared" ca="1" si="4"/>
        <v>0</v>
      </c>
      <c r="Q18" s="55"/>
      <c r="R18" s="55">
        <f ca="1">P18-Q18</f>
        <v>0</v>
      </c>
      <c r="S18" s="55">
        <f t="shared" ca="1" si="6"/>
        <v>0</v>
      </c>
      <c r="T18" s="57"/>
      <c r="U18" s="55">
        <f t="shared" ca="1" si="7"/>
        <v>0</v>
      </c>
      <c r="V18" s="55">
        <f t="shared" ca="1" si="8"/>
        <v>0</v>
      </c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</row>
    <row r="19" spans="1:93" x14ac:dyDescent="0.25">
      <c r="A19" s="17"/>
      <c r="B19" s="7"/>
      <c r="C19" s="50"/>
      <c r="D19" s="51"/>
      <c r="E19" s="51"/>
      <c r="F19" s="12"/>
      <c r="G19" s="54"/>
      <c r="H19" s="54"/>
      <c r="I19" s="52"/>
      <c r="J19" s="52"/>
      <c r="K19" s="144"/>
      <c r="L19" s="84">
        <f t="shared" si="0"/>
        <v>0</v>
      </c>
      <c r="M19" s="65">
        <f t="shared" ca="1" si="1"/>
        <v>0</v>
      </c>
      <c r="N19" s="55">
        <f ca="1">M19</f>
        <v>0</v>
      </c>
      <c r="O19" s="55">
        <f t="shared" ca="1" si="3"/>
        <v>0</v>
      </c>
      <c r="P19" s="55">
        <f t="shared" ca="1" si="4"/>
        <v>0</v>
      </c>
      <c r="Q19" s="55"/>
      <c r="R19" s="55">
        <f ca="1">P19-Q19</f>
        <v>0</v>
      </c>
      <c r="S19" s="55">
        <f t="shared" ca="1" si="6"/>
        <v>0</v>
      </c>
      <c r="T19" s="57"/>
      <c r="U19" s="55">
        <f t="shared" ca="1" si="7"/>
        <v>0</v>
      </c>
      <c r="V19" s="55">
        <f t="shared" ca="1" si="8"/>
        <v>0</v>
      </c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</row>
    <row r="20" spans="1:93" x14ac:dyDescent="0.25">
      <c r="A20" s="17"/>
      <c r="B20" s="7"/>
      <c r="C20" s="50"/>
      <c r="D20" s="51"/>
      <c r="E20" s="51"/>
      <c r="F20" s="12"/>
      <c r="G20" s="54"/>
      <c r="H20" s="54"/>
      <c r="I20" s="52"/>
      <c r="J20" s="52"/>
      <c r="K20" s="144"/>
      <c r="L20" s="84">
        <f t="shared" si="0"/>
        <v>0</v>
      </c>
      <c r="M20" s="65">
        <f t="shared" ca="1" si="1"/>
        <v>0</v>
      </c>
      <c r="N20" s="55">
        <f ca="1">M20</f>
        <v>0</v>
      </c>
      <c r="O20" s="55">
        <f t="shared" ca="1" si="3"/>
        <v>0</v>
      </c>
      <c r="P20" s="55">
        <f t="shared" ca="1" si="4"/>
        <v>0</v>
      </c>
      <c r="Q20" s="55"/>
      <c r="R20" s="55">
        <f ca="1">P20-Q20</f>
        <v>0</v>
      </c>
      <c r="S20" s="55">
        <f t="shared" ca="1" si="6"/>
        <v>0</v>
      </c>
      <c r="T20" s="57"/>
      <c r="U20" s="55">
        <f t="shared" ca="1" si="7"/>
        <v>0</v>
      </c>
      <c r="V20" s="55">
        <f t="shared" ca="1" si="8"/>
        <v>0</v>
      </c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</row>
    <row r="21" spans="1:93" ht="52.5" customHeight="1" x14ac:dyDescent="0.25">
      <c r="A21" s="17"/>
      <c r="B21" s="7"/>
      <c r="C21" s="50"/>
      <c r="D21" s="51"/>
      <c r="E21" s="51"/>
      <c r="F21" s="12"/>
      <c r="G21" s="54"/>
      <c r="H21" s="54"/>
      <c r="I21" s="52"/>
      <c r="J21" s="52"/>
      <c r="K21" s="144"/>
      <c r="L21" s="84">
        <f t="shared" si="0"/>
        <v>0</v>
      </c>
      <c r="M21" s="65">
        <f t="shared" ca="1" si="1"/>
        <v>0</v>
      </c>
      <c r="N21" s="55">
        <f t="shared" ref="N21:N27" ca="1" si="9">M21</f>
        <v>0</v>
      </c>
      <c r="O21" s="55">
        <f t="shared" ca="1" si="3"/>
        <v>0</v>
      </c>
      <c r="P21" s="55">
        <f t="shared" ca="1" si="4"/>
        <v>0</v>
      </c>
      <c r="Q21" s="55"/>
      <c r="R21" s="55">
        <f t="shared" ref="R21:R27" ca="1" si="10">P21-Q21</f>
        <v>0</v>
      </c>
      <c r="S21" s="55">
        <f t="shared" ca="1" si="6"/>
        <v>0</v>
      </c>
      <c r="T21" s="57"/>
      <c r="U21" s="55">
        <f t="shared" ca="1" si="7"/>
        <v>0</v>
      </c>
      <c r="V21" s="55">
        <f t="shared" ca="1" si="8"/>
        <v>0</v>
      </c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</row>
    <row r="22" spans="1:93" x14ac:dyDescent="0.25">
      <c r="A22" s="17"/>
      <c r="B22" s="7"/>
      <c r="C22" s="50"/>
      <c r="D22" s="51"/>
      <c r="E22" s="51"/>
      <c r="F22" s="12"/>
      <c r="G22" s="54"/>
      <c r="H22" s="54"/>
      <c r="I22" s="52"/>
      <c r="J22" s="52"/>
      <c r="K22" s="144"/>
      <c r="L22" s="84">
        <f t="shared" si="0"/>
        <v>0</v>
      </c>
      <c r="M22" s="65">
        <f t="shared" ca="1" si="1"/>
        <v>0</v>
      </c>
      <c r="N22" s="55">
        <f t="shared" ca="1" si="9"/>
        <v>0</v>
      </c>
      <c r="O22" s="55">
        <f t="shared" ca="1" si="3"/>
        <v>0</v>
      </c>
      <c r="P22" s="55">
        <f t="shared" ca="1" si="4"/>
        <v>0</v>
      </c>
      <c r="Q22" s="55"/>
      <c r="R22" s="55">
        <f t="shared" ca="1" si="10"/>
        <v>0</v>
      </c>
      <c r="S22" s="55">
        <f t="shared" ca="1" si="6"/>
        <v>0</v>
      </c>
      <c r="T22" s="57"/>
      <c r="U22" s="55">
        <f t="shared" ca="1" si="7"/>
        <v>0</v>
      </c>
      <c r="V22" s="55">
        <f t="shared" ca="1" si="8"/>
        <v>0</v>
      </c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</row>
    <row r="23" spans="1:93" x14ac:dyDescent="0.25">
      <c r="A23" s="17"/>
      <c r="B23" s="7"/>
      <c r="C23" s="50"/>
      <c r="D23" s="51"/>
      <c r="E23" s="51"/>
      <c r="F23" s="12"/>
      <c r="G23" s="54"/>
      <c r="H23" s="54"/>
      <c r="I23" s="52"/>
      <c r="J23" s="52"/>
      <c r="K23" s="144"/>
      <c r="L23" s="84">
        <f t="shared" si="0"/>
        <v>0</v>
      </c>
      <c r="M23" s="65">
        <f t="shared" ca="1" si="1"/>
        <v>0</v>
      </c>
      <c r="N23" s="55">
        <f ca="1">M23</f>
        <v>0</v>
      </c>
      <c r="O23" s="55">
        <f t="shared" ca="1" si="3"/>
        <v>0</v>
      </c>
      <c r="P23" s="55">
        <f t="shared" ca="1" si="4"/>
        <v>0</v>
      </c>
      <c r="Q23" s="55"/>
      <c r="R23" s="55">
        <f ca="1">P23-Q23</f>
        <v>0</v>
      </c>
      <c r="S23" s="55">
        <f t="shared" ca="1" si="6"/>
        <v>0</v>
      </c>
      <c r="T23" s="57"/>
      <c r="U23" s="55">
        <f t="shared" ca="1" si="7"/>
        <v>0</v>
      </c>
      <c r="V23" s="55">
        <f t="shared" ca="1" si="8"/>
        <v>0</v>
      </c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</row>
    <row r="24" spans="1:93" x14ac:dyDescent="0.25">
      <c r="A24" s="17"/>
      <c r="B24" s="7"/>
      <c r="C24" s="50"/>
      <c r="D24" s="51"/>
      <c r="E24" s="51"/>
      <c r="F24" s="12"/>
      <c r="G24" s="54"/>
      <c r="H24" s="54"/>
      <c r="I24" s="52"/>
      <c r="J24" s="52"/>
      <c r="K24" s="144"/>
      <c r="L24" s="84">
        <f>(J24*K24)+((J24*K24)*25%)</f>
        <v>0</v>
      </c>
      <c r="M24" s="65">
        <f t="shared" ca="1" si="1"/>
        <v>0</v>
      </c>
      <c r="N24" s="55">
        <f ca="1">M24</f>
        <v>0</v>
      </c>
      <c r="O24" s="55">
        <f t="shared" ref="O24:P25" ca="1" si="11">N24</f>
        <v>0</v>
      </c>
      <c r="P24" s="55">
        <f t="shared" ca="1" si="11"/>
        <v>0</v>
      </c>
      <c r="Q24" s="55"/>
      <c r="R24" s="55">
        <f ca="1">P24-Q24</f>
        <v>0</v>
      </c>
      <c r="S24" s="55">
        <f t="shared" ca="1" si="6"/>
        <v>0</v>
      </c>
      <c r="T24" s="57"/>
      <c r="U24" s="55">
        <f t="shared" ca="1" si="7"/>
        <v>0</v>
      </c>
      <c r="V24" s="55">
        <f t="shared" ca="1" si="8"/>
        <v>0</v>
      </c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</row>
    <row r="25" spans="1:93" x14ac:dyDescent="0.25">
      <c r="A25" s="17"/>
      <c r="B25" s="7"/>
      <c r="C25" s="50"/>
      <c r="D25" s="51"/>
      <c r="E25" s="51"/>
      <c r="F25" s="12"/>
      <c r="G25" s="54"/>
      <c r="H25" s="54"/>
      <c r="I25" s="52"/>
      <c r="J25" s="52"/>
      <c r="K25" s="144"/>
      <c r="L25" s="84">
        <f>(J25*K25)+((J25*K25)*25%)</f>
        <v>0</v>
      </c>
      <c r="M25" s="65">
        <f t="shared" ca="1" si="1"/>
        <v>0</v>
      </c>
      <c r="N25" s="55">
        <f ca="1">M25</f>
        <v>0</v>
      </c>
      <c r="O25" s="55">
        <f t="shared" ca="1" si="11"/>
        <v>0</v>
      </c>
      <c r="P25" s="55">
        <f t="shared" ca="1" si="11"/>
        <v>0</v>
      </c>
      <c r="Q25" s="55"/>
      <c r="R25" s="55">
        <f ca="1">P25-Q25</f>
        <v>0</v>
      </c>
      <c r="S25" s="55">
        <f t="shared" ca="1" si="6"/>
        <v>0</v>
      </c>
      <c r="T25" s="57"/>
      <c r="U25" s="55">
        <f t="shared" ca="1" si="7"/>
        <v>0</v>
      </c>
      <c r="V25" s="55">
        <f t="shared" ca="1" si="8"/>
        <v>0</v>
      </c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</row>
    <row r="26" spans="1:93" x14ac:dyDescent="0.25">
      <c r="A26" s="17"/>
      <c r="B26" s="91"/>
      <c r="C26" s="92"/>
      <c r="D26" s="92"/>
      <c r="E26" s="92"/>
      <c r="F26" s="92"/>
      <c r="G26" s="93"/>
      <c r="H26" s="93"/>
      <c r="I26" s="94"/>
      <c r="J26" s="94"/>
      <c r="K26" s="94"/>
      <c r="L26" s="94"/>
      <c r="M26" s="94"/>
      <c r="N26" s="95"/>
      <c r="O26" s="95"/>
      <c r="P26" s="95"/>
      <c r="Q26" s="95"/>
      <c r="R26" s="95"/>
      <c r="S26" s="95"/>
      <c r="T26" s="96"/>
      <c r="U26" s="95"/>
      <c r="V26" s="95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</row>
    <row r="27" spans="1:93" x14ac:dyDescent="0.25">
      <c r="A27" s="17"/>
      <c r="B27" s="158"/>
      <c r="C27" s="50"/>
      <c r="D27" s="51"/>
      <c r="E27" s="51"/>
      <c r="F27" s="12"/>
      <c r="G27" s="54"/>
      <c r="H27" s="54"/>
      <c r="I27" s="52"/>
      <c r="J27" s="52"/>
      <c r="K27" s="52"/>
      <c r="L27" s="52"/>
      <c r="M27" s="65">
        <f ca="1">IF(L27&lt;0,0,IF(OFFSET(L27,1,0,)&lt;0,L27+OFFSET(L27,1,0),L27))</f>
        <v>0</v>
      </c>
      <c r="N27" s="55">
        <f t="shared" ca="1" si="9"/>
        <v>0</v>
      </c>
      <c r="O27" s="55">
        <f ca="1">N27*L$96</f>
        <v>0</v>
      </c>
      <c r="P27" s="55">
        <f ca="1">IF((L$95*L$96)&gt;L$97,(O27/(L$95*L$96))*L$97,O27)</f>
        <v>0</v>
      </c>
      <c r="Q27" s="55"/>
      <c r="R27" s="55">
        <f t="shared" ca="1" si="10"/>
        <v>0</v>
      </c>
      <c r="S27" s="55">
        <f ca="1">IF(SumaR&gt;L$103,R27/SumaR*L$103,R27)</f>
        <v>0</v>
      </c>
      <c r="T27" s="57"/>
      <c r="U27" s="55">
        <f ca="1">S27*T27</f>
        <v>0</v>
      </c>
      <c r="V27" s="55">
        <f ca="1">S27-U27</f>
        <v>0</v>
      </c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</row>
    <row r="28" spans="1:93" ht="31.5" customHeight="1" x14ac:dyDescent="0.25">
      <c r="A28" s="17"/>
      <c r="B28" s="91" t="s">
        <v>54</v>
      </c>
      <c r="C28" s="92"/>
      <c r="D28" s="92"/>
      <c r="E28" s="92"/>
      <c r="F28" s="92"/>
      <c r="G28" s="93"/>
      <c r="H28" s="93"/>
      <c r="I28" s="94"/>
      <c r="J28" s="94"/>
      <c r="K28" s="94"/>
      <c r="L28" s="94"/>
      <c r="M28" s="94"/>
      <c r="N28" s="95"/>
      <c r="O28" s="95"/>
      <c r="P28" s="95"/>
      <c r="Q28" s="95"/>
      <c r="R28" s="95"/>
      <c r="S28" s="95"/>
      <c r="T28" s="96"/>
      <c r="U28" s="95"/>
      <c r="V28" s="95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</row>
    <row r="29" spans="1:93" ht="30" customHeight="1" x14ac:dyDescent="0.25">
      <c r="A29" s="17"/>
      <c r="B29" s="158"/>
      <c r="C29" s="50"/>
      <c r="D29" s="51"/>
      <c r="E29" s="51"/>
      <c r="F29" s="12"/>
      <c r="G29" s="54"/>
      <c r="H29" s="54"/>
      <c r="I29" s="52"/>
      <c r="J29" s="52"/>
      <c r="K29" s="52"/>
      <c r="L29" s="52"/>
      <c r="M29" s="65">
        <f ca="1">IF(L29&lt;0,0,IF(OFFSET(L29,1,0,)&lt;0,L29+OFFSET(L29,1,0),L29))</f>
        <v>0</v>
      </c>
      <c r="N29" s="55">
        <f t="shared" ref="N29:N60" ca="1" si="12">M29</f>
        <v>0</v>
      </c>
      <c r="O29" s="55">
        <f ca="1">N29*L$96</f>
        <v>0</v>
      </c>
      <c r="P29" s="55">
        <f ca="1">IF((L$95*L$96)&gt;L$97,(O29/(L$95*L$96))*L$97,O29)</f>
        <v>0</v>
      </c>
      <c r="Q29" s="55"/>
      <c r="R29" s="55">
        <f t="shared" ref="R29:R60" ca="1" si="13">P29-Q29</f>
        <v>0</v>
      </c>
      <c r="S29" s="55">
        <f ca="1">IF(SumaR&gt;L$103,R29/SumaR*L$103,R29)</f>
        <v>0</v>
      </c>
      <c r="T29" s="57"/>
      <c r="U29" s="55">
        <f ca="1">S29*T29</f>
        <v>0</v>
      </c>
      <c r="V29" s="55">
        <f ca="1">S29-U29</f>
        <v>0</v>
      </c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</row>
    <row r="30" spans="1:93" ht="66" customHeight="1" x14ac:dyDescent="0.25">
      <c r="A30" s="17"/>
      <c r="B30" s="91" t="s">
        <v>55</v>
      </c>
      <c r="C30" s="92"/>
      <c r="D30" s="92"/>
      <c r="E30" s="92"/>
      <c r="F30" s="92"/>
      <c r="G30" s="93"/>
      <c r="H30" s="93"/>
      <c r="I30" s="94"/>
      <c r="J30" s="94"/>
      <c r="K30" s="94"/>
      <c r="L30" s="94"/>
      <c r="M30" s="94"/>
      <c r="N30" s="95"/>
      <c r="O30" s="95"/>
      <c r="P30" s="95"/>
      <c r="Q30" s="95"/>
      <c r="R30" s="95"/>
      <c r="S30" s="95"/>
      <c r="T30" s="96"/>
      <c r="U30" s="95"/>
      <c r="V30" s="95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</row>
    <row r="31" spans="1:93" x14ac:dyDescent="0.25">
      <c r="A31" s="17"/>
      <c r="B31" s="7"/>
      <c r="C31" s="50"/>
      <c r="D31" s="51"/>
      <c r="E31" s="51"/>
      <c r="F31" s="12"/>
      <c r="G31" s="54"/>
      <c r="H31" s="54"/>
      <c r="I31" s="54"/>
      <c r="J31" s="52"/>
      <c r="K31" s="67"/>
      <c r="L31" s="84">
        <f t="shared" ref="L31:L41" si="14">(J31*K31)+((J31*K31)*25%)</f>
        <v>0</v>
      </c>
      <c r="M31" s="65">
        <f t="shared" ref="M31:M58" ca="1" si="15">IF(L31&lt;0,0,IF(OFFSET(L31,1,0,)&lt;0,L31+OFFSET(L31,1,0),L31))</f>
        <v>0</v>
      </c>
      <c r="N31" s="55">
        <f t="shared" ref="N31" ca="1" si="16">M31</f>
        <v>0</v>
      </c>
      <c r="O31" s="55">
        <f t="shared" ref="O31:O58" ca="1" si="17">N31*L$96</f>
        <v>0</v>
      </c>
      <c r="P31" s="55">
        <f t="shared" ref="P31:P58" ca="1" si="18">IF((L$95*L$96)&gt;L$97,(O31/(L$95*L$96))*L$97,O31)</f>
        <v>0</v>
      </c>
      <c r="Q31" s="55"/>
      <c r="R31" s="55">
        <f t="shared" ref="R31" ca="1" si="19">P31-Q31</f>
        <v>0</v>
      </c>
      <c r="S31" s="55">
        <f t="shared" ref="S31:S58" ca="1" si="20">IF(SumaR&gt;L$103,R31/SumaR*L$103,R31)</f>
        <v>0</v>
      </c>
      <c r="T31" s="57"/>
      <c r="U31" s="55">
        <f ca="1">S31*T31</f>
        <v>0</v>
      </c>
      <c r="V31" s="55">
        <f t="shared" ref="V31:V38" ca="1" si="21">S31-U31</f>
        <v>0</v>
      </c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</row>
    <row r="32" spans="1:93" x14ac:dyDescent="0.25">
      <c r="A32" s="17"/>
      <c r="B32" s="7"/>
      <c r="C32" s="50"/>
      <c r="D32" s="51"/>
      <c r="E32" s="51"/>
      <c r="F32" s="12"/>
      <c r="G32" s="54"/>
      <c r="H32" s="54"/>
      <c r="I32" s="54"/>
      <c r="J32" s="52"/>
      <c r="K32" s="67"/>
      <c r="L32" s="84">
        <f t="shared" si="14"/>
        <v>0</v>
      </c>
      <c r="M32" s="65">
        <f t="shared" ca="1" si="15"/>
        <v>0</v>
      </c>
      <c r="N32" s="55">
        <f ca="1">M32</f>
        <v>0</v>
      </c>
      <c r="O32" s="55">
        <f t="shared" ca="1" si="17"/>
        <v>0</v>
      </c>
      <c r="P32" s="55">
        <f t="shared" ca="1" si="18"/>
        <v>0</v>
      </c>
      <c r="Q32" s="55"/>
      <c r="R32" s="55">
        <f ca="1">P32-Q32</f>
        <v>0</v>
      </c>
      <c r="S32" s="55">
        <f t="shared" ca="1" si="20"/>
        <v>0</v>
      </c>
      <c r="T32" s="57"/>
      <c r="U32" s="55">
        <f ca="1">S32*T32</f>
        <v>0</v>
      </c>
      <c r="V32" s="55">
        <f t="shared" ca="1" si="21"/>
        <v>0</v>
      </c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</row>
    <row r="33" spans="1:93" x14ac:dyDescent="0.25">
      <c r="A33" s="17"/>
      <c r="B33" s="7"/>
      <c r="C33" s="50"/>
      <c r="D33" s="51"/>
      <c r="E33" s="51"/>
      <c r="F33" s="12"/>
      <c r="G33" s="54"/>
      <c r="H33" s="54"/>
      <c r="I33" s="54"/>
      <c r="J33" s="52"/>
      <c r="K33" s="52"/>
      <c r="L33" s="84">
        <f t="shared" si="14"/>
        <v>0</v>
      </c>
      <c r="M33" s="65">
        <f t="shared" ca="1" si="15"/>
        <v>0</v>
      </c>
      <c r="N33" s="55">
        <f t="shared" ref="N33:N35" ca="1" si="22">M33</f>
        <v>0</v>
      </c>
      <c r="O33" s="55">
        <f t="shared" ca="1" si="17"/>
        <v>0</v>
      </c>
      <c r="P33" s="55">
        <f t="shared" ca="1" si="18"/>
        <v>0</v>
      </c>
      <c r="Q33" s="55"/>
      <c r="R33" s="55">
        <f t="shared" ref="R33:R35" ca="1" si="23">P33-Q33</f>
        <v>0</v>
      </c>
      <c r="S33" s="55">
        <f t="shared" ca="1" si="20"/>
        <v>0</v>
      </c>
      <c r="T33" s="57"/>
      <c r="U33" s="55">
        <f t="shared" ref="U33:U34" ca="1" si="24">S33*T33</f>
        <v>0</v>
      </c>
      <c r="V33" s="55">
        <f t="shared" ca="1" si="21"/>
        <v>0</v>
      </c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</row>
    <row r="34" spans="1:93" x14ac:dyDescent="0.25">
      <c r="A34" s="17"/>
      <c r="B34" s="141"/>
      <c r="C34" s="50"/>
      <c r="D34" s="51"/>
      <c r="E34" s="51"/>
      <c r="F34" s="12"/>
      <c r="G34" s="54"/>
      <c r="H34" s="54"/>
      <c r="I34" s="54"/>
      <c r="J34" s="52"/>
      <c r="K34" s="52"/>
      <c r="L34" s="84">
        <f t="shared" si="14"/>
        <v>0</v>
      </c>
      <c r="M34" s="65">
        <f t="shared" ca="1" si="15"/>
        <v>0</v>
      </c>
      <c r="N34" s="55">
        <f t="shared" ca="1" si="22"/>
        <v>0</v>
      </c>
      <c r="O34" s="55">
        <f t="shared" ca="1" si="17"/>
        <v>0</v>
      </c>
      <c r="P34" s="55">
        <f t="shared" ca="1" si="18"/>
        <v>0</v>
      </c>
      <c r="Q34" s="55"/>
      <c r="R34" s="55">
        <f t="shared" ca="1" si="23"/>
        <v>0</v>
      </c>
      <c r="S34" s="55">
        <f t="shared" ca="1" si="20"/>
        <v>0</v>
      </c>
      <c r="T34" s="57"/>
      <c r="U34" s="55">
        <f t="shared" ca="1" si="24"/>
        <v>0</v>
      </c>
      <c r="V34" s="55">
        <f t="shared" ca="1" si="21"/>
        <v>0</v>
      </c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</row>
    <row r="35" spans="1:93" x14ac:dyDescent="0.25">
      <c r="A35" s="17"/>
      <c r="B35" s="7"/>
      <c r="C35" s="50"/>
      <c r="D35" s="51"/>
      <c r="E35" s="51"/>
      <c r="F35" s="12"/>
      <c r="G35" s="54"/>
      <c r="H35" s="54"/>
      <c r="I35" s="54"/>
      <c r="J35" s="52"/>
      <c r="K35" s="67"/>
      <c r="L35" s="84">
        <f t="shared" si="14"/>
        <v>0</v>
      </c>
      <c r="M35" s="65">
        <f t="shared" ca="1" si="15"/>
        <v>0</v>
      </c>
      <c r="N35" s="55">
        <f t="shared" ca="1" si="22"/>
        <v>0</v>
      </c>
      <c r="O35" s="55">
        <f t="shared" ca="1" si="17"/>
        <v>0</v>
      </c>
      <c r="P35" s="55">
        <f t="shared" ca="1" si="18"/>
        <v>0</v>
      </c>
      <c r="Q35" s="55"/>
      <c r="R35" s="55">
        <f t="shared" ca="1" si="23"/>
        <v>0</v>
      </c>
      <c r="S35" s="55">
        <f t="shared" ca="1" si="20"/>
        <v>0</v>
      </c>
      <c r="T35" s="57"/>
      <c r="U35" s="55">
        <f ca="1">S35*T35</f>
        <v>0</v>
      </c>
      <c r="V35" s="55">
        <f t="shared" ca="1" si="21"/>
        <v>0</v>
      </c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</row>
    <row r="36" spans="1:93" x14ac:dyDescent="0.25">
      <c r="A36" s="17"/>
      <c r="B36" s="7"/>
      <c r="C36" s="50"/>
      <c r="D36" s="51"/>
      <c r="E36" s="51"/>
      <c r="F36" s="12"/>
      <c r="G36" s="54"/>
      <c r="H36" s="54"/>
      <c r="I36" s="54"/>
      <c r="J36" s="52"/>
      <c r="K36" s="67"/>
      <c r="L36" s="84">
        <f t="shared" si="14"/>
        <v>0</v>
      </c>
      <c r="M36" s="65">
        <f t="shared" ca="1" si="15"/>
        <v>0</v>
      </c>
      <c r="N36" s="55">
        <f ca="1">M36</f>
        <v>0</v>
      </c>
      <c r="O36" s="55">
        <f t="shared" ca="1" si="17"/>
        <v>0</v>
      </c>
      <c r="P36" s="55">
        <f t="shared" ca="1" si="18"/>
        <v>0</v>
      </c>
      <c r="Q36" s="55"/>
      <c r="R36" s="55">
        <f ca="1">P36-Q36</f>
        <v>0</v>
      </c>
      <c r="S36" s="55">
        <f t="shared" ca="1" si="20"/>
        <v>0</v>
      </c>
      <c r="T36" s="57"/>
      <c r="U36" s="55">
        <f ca="1">S36*T36</f>
        <v>0</v>
      </c>
      <c r="V36" s="55">
        <f t="shared" ca="1" si="21"/>
        <v>0</v>
      </c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</row>
    <row r="37" spans="1:93" x14ac:dyDescent="0.25">
      <c r="A37" s="17"/>
      <c r="B37" s="7"/>
      <c r="C37" s="50"/>
      <c r="D37" s="51"/>
      <c r="E37" s="51"/>
      <c r="F37" s="12"/>
      <c r="G37" s="54"/>
      <c r="H37" s="54"/>
      <c r="I37" s="54"/>
      <c r="J37" s="52"/>
      <c r="K37" s="52"/>
      <c r="L37" s="84">
        <f t="shared" si="14"/>
        <v>0</v>
      </c>
      <c r="M37" s="65">
        <f t="shared" ca="1" si="15"/>
        <v>0</v>
      </c>
      <c r="N37" s="55">
        <f t="shared" ref="N37:N38" ca="1" si="25">M37</f>
        <v>0</v>
      </c>
      <c r="O37" s="55">
        <f t="shared" ca="1" si="17"/>
        <v>0</v>
      </c>
      <c r="P37" s="55">
        <f t="shared" ca="1" si="18"/>
        <v>0</v>
      </c>
      <c r="Q37" s="55"/>
      <c r="R37" s="55">
        <f t="shared" ref="R37:R38" ca="1" si="26">P37-Q37</f>
        <v>0</v>
      </c>
      <c r="S37" s="55">
        <f t="shared" ca="1" si="20"/>
        <v>0</v>
      </c>
      <c r="T37" s="57"/>
      <c r="U37" s="55">
        <f t="shared" ref="U37:U38" ca="1" si="27">S37*T37</f>
        <v>0</v>
      </c>
      <c r="V37" s="55">
        <f t="shared" ca="1" si="21"/>
        <v>0</v>
      </c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</row>
    <row r="38" spans="1:93" x14ac:dyDescent="0.25">
      <c r="A38" s="17"/>
      <c r="B38" s="141"/>
      <c r="C38" s="50"/>
      <c r="D38" s="51"/>
      <c r="E38" s="51"/>
      <c r="F38" s="12"/>
      <c r="G38" s="54"/>
      <c r="H38" s="54"/>
      <c r="I38" s="54"/>
      <c r="J38" s="52"/>
      <c r="K38" s="52"/>
      <c r="L38" s="84">
        <f t="shared" si="14"/>
        <v>0</v>
      </c>
      <c r="M38" s="65">
        <f t="shared" ca="1" si="15"/>
        <v>0</v>
      </c>
      <c r="N38" s="55">
        <f t="shared" ca="1" si="25"/>
        <v>0</v>
      </c>
      <c r="O38" s="55">
        <f t="shared" ca="1" si="17"/>
        <v>0</v>
      </c>
      <c r="P38" s="55">
        <f t="shared" ca="1" si="18"/>
        <v>0</v>
      </c>
      <c r="Q38" s="55"/>
      <c r="R38" s="55">
        <f t="shared" ca="1" si="26"/>
        <v>0</v>
      </c>
      <c r="S38" s="55">
        <f t="shared" ca="1" si="20"/>
        <v>0</v>
      </c>
      <c r="T38" s="57"/>
      <c r="U38" s="55">
        <f t="shared" ca="1" si="27"/>
        <v>0</v>
      </c>
      <c r="V38" s="55">
        <f t="shared" ca="1" si="21"/>
        <v>0</v>
      </c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</row>
    <row r="39" spans="1:93" x14ac:dyDescent="0.25">
      <c r="A39" s="17"/>
      <c r="B39" s="7"/>
      <c r="C39" s="50"/>
      <c r="D39" s="51"/>
      <c r="E39" s="51"/>
      <c r="F39" s="12"/>
      <c r="G39" s="54"/>
      <c r="H39" s="54"/>
      <c r="I39" s="54"/>
      <c r="J39" s="52"/>
      <c r="K39" s="52"/>
      <c r="L39" s="84">
        <f t="shared" si="14"/>
        <v>0</v>
      </c>
      <c r="M39" s="65">
        <f t="shared" ca="1" si="15"/>
        <v>0</v>
      </c>
      <c r="N39" s="55">
        <f t="shared" ref="N39" ca="1" si="28">M39</f>
        <v>0</v>
      </c>
      <c r="O39" s="55">
        <f t="shared" ca="1" si="17"/>
        <v>0</v>
      </c>
      <c r="P39" s="55">
        <f t="shared" ca="1" si="18"/>
        <v>0</v>
      </c>
      <c r="Q39" s="55"/>
      <c r="R39" s="55">
        <f t="shared" ref="R39" ca="1" si="29">P39-Q39</f>
        <v>0</v>
      </c>
      <c r="S39" s="55">
        <f t="shared" ca="1" si="20"/>
        <v>0</v>
      </c>
      <c r="T39" s="57"/>
      <c r="U39" s="55">
        <f ca="1">S39*T39</f>
        <v>0</v>
      </c>
      <c r="V39" s="55">
        <f t="shared" ref="V39:V54" ca="1" si="30">S39-U39</f>
        <v>0</v>
      </c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</row>
    <row r="40" spans="1:93" x14ac:dyDescent="0.25">
      <c r="A40" s="17"/>
      <c r="B40" s="7"/>
      <c r="C40" s="50"/>
      <c r="D40" s="51"/>
      <c r="E40" s="51"/>
      <c r="F40" s="12"/>
      <c r="G40" s="54"/>
      <c r="H40" s="54"/>
      <c r="I40" s="54"/>
      <c r="J40" s="52"/>
      <c r="K40" s="52"/>
      <c r="L40" s="84">
        <f t="shared" si="14"/>
        <v>0</v>
      </c>
      <c r="M40" s="65">
        <f t="shared" ca="1" si="15"/>
        <v>0</v>
      </c>
      <c r="N40" s="55">
        <f ca="1">M40</f>
        <v>0</v>
      </c>
      <c r="O40" s="55">
        <f t="shared" ca="1" si="17"/>
        <v>0</v>
      </c>
      <c r="P40" s="55">
        <f t="shared" ca="1" si="18"/>
        <v>0</v>
      </c>
      <c r="Q40" s="55"/>
      <c r="R40" s="55">
        <f ca="1">P40-Q40</f>
        <v>0</v>
      </c>
      <c r="S40" s="55">
        <f t="shared" ca="1" si="20"/>
        <v>0</v>
      </c>
      <c r="T40" s="57"/>
      <c r="U40" s="55">
        <f ca="1">S40*T40</f>
        <v>0</v>
      </c>
      <c r="V40" s="55">
        <f t="shared" ca="1" si="30"/>
        <v>0</v>
      </c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</row>
    <row r="41" spans="1:93" x14ac:dyDescent="0.25">
      <c r="A41" s="17"/>
      <c r="B41" s="7"/>
      <c r="C41" s="50"/>
      <c r="D41" s="51"/>
      <c r="E41" s="51"/>
      <c r="F41" s="12"/>
      <c r="G41" s="54"/>
      <c r="H41" s="54"/>
      <c r="I41" s="54"/>
      <c r="J41" s="52"/>
      <c r="K41" s="52"/>
      <c r="L41" s="84">
        <f t="shared" si="14"/>
        <v>0</v>
      </c>
      <c r="M41" s="65">
        <f t="shared" ca="1" si="15"/>
        <v>0</v>
      </c>
      <c r="N41" s="55">
        <f t="shared" ref="N41:N51" ca="1" si="31">M41</f>
        <v>0</v>
      </c>
      <c r="O41" s="55">
        <f t="shared" ca="1" si="17"/>
        <v>0</v>
      </c>
      <c r="P41" s="55">
        <f t="shared" ca="1" si="18"/>
        <v>0</v>
      </c>
      <c r="Q41" s="55"/>
      <c r="R41" s="55">
        <f t="shared" ref="R41:R51" ca="1" si="32">P41-Q41</f>
        <v>0</v>
      </c>
      <c r="S41" s="55">
        <f t="shared" ca="1" si="20"/>
        <v>0</v>
      </c>
      <c r="T41" s="57"/>
      <c r="U41" s="55">
        <f t="shared" ref="U41:U42" ca="1" si="33">S41*T41</f>
        <v>0</v>
      </c>
      <c r="V41" s="55">
        <f t="shared" ca="1" si="30"/>
        <v>0</v>
      </c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</row>
    <row r="42" spans="1:93" x14ac:dyDescent="0.25">
      <c r="A42" s="17"/>
      <c r="B42" s="141"/>
      <c r="C42" s="50"/>
      <c r="D42" s="51"/>
      <c r="E42" s="51"/>
      <c r="F42" s="12"/>
      <c r="G42" s="54"/>
      <c r="H42" s="54"/>
      <c r="I42" s="52"/>
      <c r="J42" s="52"/>
      <c r="K42" s="52"/>
      <c r="L42" s="84">
        <f>(J42*K42)+((J42*K42)*5%)</f>
        <v>0</v>
      </c>
      <c r="M42" s="65">
        <f t="shared" ca="1" si="15"/>
        <v>0</v>
      </c>
      <c r="N42" s="55">
        <f t="shared" ca="1" si="31"/>
        <v>0</v>
      </c>
      <c r="O42" s="55">
        <f t="shared" ca="1" si="17"/>
        <v>0</v>
      </c>
      <c r="P42" s="55">
        <f t="shared" ca="1" si="18"/>
        <v>0</v>
      </c>
      <c r="Q42" s="55"/>
      <c r="R42" s="55">
        <f t="shared" ca="1" si="32"/>
        <v>0</v>
      </c>
      <c r="S42" s="55">
        <f t="shared" ca="1" si="20"/>
        <v>0</v>
      </c>
      <c r="T42" s="57"/>
      <c r="U42" s="55">
        <f t="shared" ca="1" si="33"/>
        <v>0</v>
      </c>
      <c r="V42" s="55">
        <f t="shared" ca="1" si="30"/>
        <v>0</v>
      </c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</row>
    <row r="43" spans="1:93" x14ac:dyDescent="0.25">
      <c r="A43" s="17"/>
      <c r="B43" s="7"/>
      <c r="C43" s="50"/>
      <c r="D43" s="51"/>
      <c r="E43" s="51"/>
      <c r="F43" s="12"/>
      <c r="G43" s="54"/>
      <c r="H43" s="54"/>
      <c r="I43" s="52"/>
      <c r="J43" s="52"/>
      <c r="K43" s="52"/>
      <c r="L43" s="84">
        <f>(J43*K43)+((J43*K43)*25%)</f>
        <v>0</v>
      </c>
      <c r="M43" s="65">
        <f t="shared" ca="1" si="15"/>
        <v>0</v>
      </c>
      <c r="N43" s="55">
        <f t="shared" ref="N43" ca="1" si="34">M43</f>
        <v>0</v>
      </c>
      <c r="O43" s="55">
        <f t="shared" ca="1" si="17"/>
        <v>0</v>
      </c>
      <c r="P43" s="55">
        <f t="shared" ca="1" si="18"/>
        <v>0</v>
      </c>
      <c r="Q43" s="55"/>
      <c r="R43" s="55">
        <f t="shared" ref="R43" ca="1" si="35">P43-Q43</f>
        <v>0</v>
      </c>
      <c r="S43" s="55">
        <f t="shared" ca="1" si="20"/>
        <v>0</v>
      </c>
      <c r="T43" s="57"/>
      <c r="U43" s="55">
        <f ca="1">S43*T43</f>
        <v>0</v>
      </c>
      <c r="V43" s="55">
        <f t="shared" ref="V43:V50" ca="1" si="36">S43-U43</f>
        <v>0</v>
      </c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</row>
    <row r="44" spans="1:93" x14ac:dyDescent="0.25">
      <c r="A44" s="17"/>
      <c r="B44" s="7"/>
      <c r="C44" s="50"/>
      <c r="D44" s="51"/>
      <c r="E44" s="51"/>
      <c r="F44" s="12"/>
      <c r="G44" s="54"/>
      <c r="H44" s="54"/>
      <c r="I44" s="52"/>
      <c r="J44" s="52"/>
      <c r="K44" s="67"/>
      <c r="L44" s="84">
        <f>(J44*K44)+((J44*K44)*25%)</f>
        <v>0</v>
      </c>
      <c r="M44" s="65">
        <f t="shared" ca="1" si="15"/>
        <v>0</v>
      </c>
      <c r="N44" s="55">
        <f ca="1">M44</f>
        <v>0</v>
      </c>
      <c r="O44" s="55">
        <f t="shared" ca="1" si="17"/>
        <v>0</v>
      </c>
      <c r="P44" s="55">
        <f t="shared" ca="1" si="18"/>
        <v>0</v>
      </c>
      <c r="Q44" s="55"/>
      <c r="R44" s="55">
        <f ca="1">P44-Q44</f>
        <v>0</v>
      </c>
      <c r="S44" s="55">
        <f t="shared" ca="1" si="20"/>
        <v>0</v>
      </c>
      <c r="T44" s="57"/>
      <c r="U44" s="55">
        <f ca="1">S44*T44</f>
        <v>0</v>
      </c>
      <c r="V44" s="55">
        <f t="shared" ca="1" si="36"/>
        <v>0</v>
      </c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</row>
    <row r="45" spans="1:93" x14ac:dyDescent="0.25">
      <c r="A45" s="17"/>
      <c r="B45" s="7"/>
      <c r="C45" s="50"/>
      <c r="D45" s="51"/>
      <c r="E45" s="51"/>
      <c r="F45" s="12"/>
      <c r="G45" s="54"/>
      <c r="H45" s="54"/>
      <c r="I45" s="52"/>
      <c r="J45" s="52"/>
      <c r="K45" s="67"/>
      <c r="L45" s="84">
        <f>(J45*K45)+((J45*K45)*25%)</f>
        <v>0</v>
      </c>
      <c r="M45" s="65">
        <f t="shared" ca="1" si="15"/>
        <v>0</v>
      </c>
      <c r="N45" s="55">
        <f t="shared" ref="N45:N47" ca="1" si="37">M45</f>
        <v>0</v>
      </c>
      <c r="O45" s="55">
        <f t="shared" ca="1" si="17"/>
        <v>0</v>
      </c>
      <c r="P45" s="55">
        <f t="shared" ca="1" si="18"/>
        <v>0</v>
      </c>
      <c r="Q45" s="55"/>
      <c r="R45" s="55">
        <f t="shared" ref="R45:R47" ca="1" si="38">P45-Q45</f>
        <v>0</v>
      </c>
      <c r="S45" s="55">
        <f t="shared" ca="1" si="20"/>
        <v>0</v>
      </c>
      <c r="T45" s="57"/>
      <c r="U45" s="55">
        <f t="shared" ref="U45:U46" ca="1" si="39">S45*T45</f>
        <v>0</v>
      </c>
      <c r="V45" s="55">
        <f t="shared" ca="1" si="36"/>
        <v>0</v>
      </c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</row>
    <row r="46" spans="1:93" x14ac:dyDescent="0.25">
      <c r="A46" s="17"/>
      <c r="B46" s="141"/>
      <c r="C46" s="50"/>
      <c r="D46" s="51"/>
      <c r="E46" s="51"/>
      <c r="F46" s="12"/>
      <c r="G46" s="54"/>
      <c r="H46" s="54"/>
      <c r="I46" s="52"/>
      <c r="J46" s="52"/>
      <c r="K46" s="52"/>
      <c r="L46" s="84">
        <f>(J46*K46)+((J46*K46)*25%)</f>
        <v>0</v>
      </c>
      <c r="M46" s="65">
        <f t="shared" ca="1" si="15"/>
        <v>0</v>
      </c>
      <c r="N46" s="55">
        <f t="shared" ca="1" si="37"/>
        <v>0</v>
      </c>
      <c r="O46" s="55">
        <f t="shared" ca="1" si="17"/>
        <v>0</v>
      </c>
      <c r="P46" s="55">
        <f t="shared" ca="1" si="18"/>
        <v>0</v>
      </c>
      <c r="Q46" s="55"/>
      <c r="R46" s="55">
        <f t="shared" ca="1" si="38"/>
        <v>0</v>
      </c>
      <c r="S46" s="55">
        <f t="shared" ca="1" si="20"/>
        <v>0</v>
      </c>
      <c r="T46" s="57"/>
      <c r="U46" s="55">
        <f t="shared" ca="1" si="39"/>
        <v>0</v>
      </c>
      <c r="V46" s="55">
        <f t="shared" ca="1" si="36"/>
        <v>0</v>
      </c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</row>
    <row r="47" spans="1:93" x14ac:dyDescent="0.25">
      <c r="A47" s="17"/>
      <c r="B47" s="7"/>
      <c r="C47" s="50"/>
      <c r="D47" s="51"/>
      <c r="E47" s="51"/>
      <c r="F47" s="12"/>
      <c r="G47" s="54"/>
      <c r="H47" s="54"/>
      <c r="I47" s="52"/>
      <c r="J47" s="52"/>
      <c r="K47" s="52"/>
      <c r="L47" s="84">
        <f>(J47*K47)+((J47*K47)*25%)</f>
        <v>0</v>
      </c>
      <c r="M47" s="65">
        <f t="shared" ca="1" si="15"/>
        <v>0</v>
      </c>
      <c r="N47" s="55">
        <f t="shared" ca="1" si="37"/>
        <v>0</v>
      </c>
      <c r="O47" s="55">
        <f t="shared" ca="1" si="17"/>
        <v>0</v>
      </c>
      <c r="P47" s="55">
        <f t="shared" ca="1" si="18"/>
        <v>0</v>
      </c>
      <c r="Q47" s="55"/>
      <c r="R47" s="55">
        <f t="shared" ca="1" si="38"/>
        <v>0</v>
      </c>
      <c r="S47" s="55">
        <f t="shared" ca="1" si="20"/>
        <v>0</v>
      </c>
      <c r="T47" s="57"/>
      <c r="U47" s="55">
        <f ca="1">S47*T47</f>
        <v>0</v>
      </c>
      <c r="V47" s="55">
        <f t="shared" ca="1" si="36"/>
        <v>0</v>
      </c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</row>
    <row r="48" spans="1:93" x14ac:dyDescent="0.25">
      <c r="A48" s="17"/>
      <c r="B48" s="7"/>
      <c r="C48" s="50"/>
      <c r="D48" s="51"/>
      <c r="E48" s="51"/>
      <c r="F48" s="12"/>
      <c r="G48" s="54"/>
      <c r="H48" s="54"/>
      <c r="I48" s="52"/>
      <c r="J48" s="52"/>
      <c r="K48" s="52"/>
      <c r="L48" s="84">
        <f>(J48*K48)+((J48*K48)*5%)</f>
        <v>0</v>
      </c>
      <c r="M48" s="65">
        <f t="shared" ca="1" si="15"/>
        <v>0</v>
      </c>
      <c r="N48" s="55">
        <f ca="1">M48</f>
        <v>0</v>
      </c>
      <c r="O48" s="55">
        <f t="shared" ca="1" si="17"/>
        <v>0</v>
      </c>
      <c r="P48" s="55">
        <f t="shared" ca="1" si="18"/>
        <v>0</v>
      </c>
      <c r="Q48" s="55"/>
      <c r="R48" s="55">
        <f ca="1">P48-Q48</f>
        <v>0</v>
      </c>
      <c r="S48" s="55">
        <f t="shared" ca="1" si="20"/>
        <v>0</v>
      </c>
      <c r="T48" s="57"/>
      <c r="U48" s="55">
        <f ca="1">S48*T48</f>
        <v>0</v>
      </c>
      <c r="V48" s="55">
        <f t="shared" ca="1" si="36"/>
        <v>0</v>
      </c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</row>
    <row r="49" spans="1:93" x14ac:dyDescent="0.25">
      <c r="A49" s="17"/>
      <c r="B49" s="7"/>
      <c r="C49" s="50"/>
      <c r="D49" s="51"/>
      <c r="E49" s="51"/>
      <c r="F49" s="12"/>
      <c r="G49" s="54"/>
      <c r="H49" s="54"/>
      <c r="I49" s="52"/>
      <c r="J49" s="52"/>
      <c r="K49" s="52"/>
      <c r="L49" s="84">
        <f>(J49*K49)+((J49*K49)*5%)</f>
        <v>0</v>
      </c>
      <c r="M49" s="65">
        <f t="shared" ca="1" si="15"/>
        <v>0</v>
      </c>
      <c r="N49" s="55">
        <f t="shared" ref="N49:N50" ca="1" si="40">M49</f>
        <v>0</v>
      </c>
      <c r="O49" s="55">
        <f t="shared" ca="1" si="17"/>
        <v>0</v>
      </c>
      <c r="P49" s="55">
        <f t="shared" ca="1" si="18"/>
        <v>0</v>
      </c>
      <c r="Q49" s="55"/>
      <c r="R49" s="55">
        <f t="shared" ref="R49:R50" ca="1" si="41">P49-Q49</f>
        <v>0</v>
      </c>
      <c r="S49" s="55">
        <f t="shared" ca="1" si="20"/>
        <v>0</v>
      </c>
      <c r="T49" s="57"/>
      <c r="U49" s="55">
        <f t="shared" ref="U49:U50" ca="1" si="42">S49*T49</f>
        <v>0</v>
      </c>
      <c r="V49" s="55">
        <f t="shared" ca="1" si="36"/>
        <v>0</v>
      </c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</row>
    <row r="50" spans="1:93" x14ac:dyDescent="0.25">
      <c r="A50" s="17"/>
      <c r="B50" s="141"/>
      <c r="C50" s="50"/>
      <c r="D50" s="51"/>
      <c r="E50" s="51"/>
      <c r="F50" s="12"/>
      <c r="G50" s="54"/>
      <c r="H50" s="54"/>
      <c r="I50" s="52"/>
      <c r="J50" s="52"/>
      <c r="K50" s="52"/>
      <c r="L50" s="84">
        <f>(J50*K50)+((J50*K50)*25%)</f>
        <v>0</v>
      </c>
      <c r="M50" s="65">
        <f t="shared" ca="1" si="15"/>
        <v>0</v>
      </c>
      <c r="N50" s="55">
        <f t="shared" ca="1" si="40"/>
        <v>0</v>
      </c>
      <c r="O50" s="55">
        <f t="shared" ca="1" si="17"/>
        <v>0</v>
      </c>
      <c r="P50" s="55">
        <f t="shared" ca="1" si="18"/>
        <v>0</v>
      </c>
      <c r="Q50" s="55"/>
      <c r="R50" s="55">
        <f t="shared" ca="1" si="41"/>
        <v>0</v>
      </c>
      <c r="S50" s="55">
        <f t="shared" ca="1" si="20"/>
        <v>0</v>
      </c>
      <c r="T50" s="57"/>
      <c r="U50" s="55">
        <f t="shared" ca="1" si="42"/>
        <v>0</v>
      </c>
      <c r="V50" s="55">
        <f t="shared" ca="1" si="36"/>
        <v>0</v>
      </c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</row>
    <row r="51" spans="1:93" x14ac:dyDescent="0.25">
      <c r="A51" s="17"/>
      <c r="B51" s="7"/>
      <c r="C51" s="50"/>
      <c r="D51" s="51"/>
      <c r="E51" s="51"/>
      <c r="F51" s="12"/>
      <c r="G51" s="54"/>
      <c r="H51" s="54"/>
      <c r="I51" s="52"/>
      <c r="J51" s="52"/>
      <c r="K51" s="52"/>
      <c r="L51" s="84">
        <f>(J51*K51)+((J51*K51)*25%)</f>
        <v>0</v>
      </c>
      <c r="M51" s="65">
        <f t="shared" ca="1" si="15"/>
        <v>0</v>
      </c>
      <c r="N51" s="55">
        <f t="shared" ca="1" si="31"/>
        <v>0</v>
      </c>
      <c r="O51" s="55">
        <f t="shared" ca="1" si="17"/>
        <v>0</v>
      </c>
      <c r="P51" s="55">
        <f t="shared" ca="1" si="18"/>
        <v>0</v>
      </c>
      <c r="Q51" s="55"/>
      <c r="R51" s="55">
        <f t="shared" ca="1" si="32"/>
        <v>0</v>
      </c>
      <c r="S51" s="55">
        <f t="shared" ca="1" si="20"/>
        <v>0</v>
      </c>
      <c r="T51" s="57"/>
      <c r="U51" s="55">
        <f ca="1">S51*T51</f>
        <v>0</v>
      </c>
      <c r="V51" s="55">
        <f t="shared" ca="1" si="30"/>
        <v>0</v>
      </c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</row>
    <row r="52" spans="1:93" x14ac:dyDescent="0.25">
      <c r="A52" s="17"/>
      <c r="B52" s="7"/>
      <c r="C52" s="50"/>
      <c r="D52" s="51"/>
      <c r="E52" s="51"/>
      <c r="F52" s="12"/>
      <c r="G52" s="54"/>
      <c r="H52" s="54"/>
      <c r="I52" s="52"/>
      <c r="J52" s="52"/>
      <c r="K52" s="52"/>
      <c r="L52" s="84">
        <f>(J52*K52)+((J52*K52)*5%)</f>
        <v>0</v>
      </c>
      <c r="M52" s="65">
        <f t="shared" ca="1" si="15"/>
        <v>0</v>
      </c>
      <c r="N52" s="55">
        <f ca="1">M52</f>
        <v>0</v>
      </c>
      <c r="O52" s="55">
        <f t="shared" ca="1" si="17"/>
        <v>0</v>
      </c>
      <c r="P52" s="55">
        <f t="shared" ca="1" si="18"/>
        <v>0</v>
      </c>
      <c r="Q52" s="55"/>
      <c r="R52" s="55">
        <f ca="1">P52-Q52</f>
        <v>0</v>
      </c>
      <c r="S52" s="55">
        <f t="shared" ca="1" si="20"/>
        <v>0</v>
      </c>
      <c r="T52" s="57"/>
      <c r="U52" s="55">
        <f ca="1">S52*T52</f>
        <v>0</v>
      </c>
      <c r="V52" s="55">
        <f t="shared" ca="1" si="30"/>
        <v>0</v>
      </c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</row>
    <row r="53" spans="1:93" x14ac:dyDescent="0.25">
      <c r="A53" s="17"/>
      <c r="B53" s="7"/>
      <c r="C53" s="50"/>
      <c r="D53" s="51"/>
      <c r="E53" s="51"/>
      <c r="F53" s="12"/>
      <c r="G53" s="54"/>
      <c r="H53" s="54"/>
      <c r="I53" s="52"/>
      <c r="J53" s="52"/>
      <c r="K53" s="52"/>
      <c r="L53" s="84">
        <f>(J53*K53)+((J53*K53)*5%)</f>
        <v>0</v>
      </c>
      <c r="M53" s="65">
        <f t="shared" ca="1" si="15"/>
        <v>0</v>
      </c>
      <c r="N53" s="55">
        <f t="shared" ref="N53:N54" ca="1" si="43">M53</f>
        <v>0</v>
      </c>
      <c r="O53" s="55">
        <f t="shared" ca="1" si="17"/>
        <v>0</v>
      </c>
      <c r="P53" s="55">
        <f t="shared" ca="1" si="18"/>
        <v>0</v>
      </c>
      <c r="Q53" s="55"/>
      <c r="R53" s="55">
        <f t="shared" ref="R53:R54" ca="1" si="44">P53-Q53</f>
        <v>0</v>
      </c>
      <c r="S53" s="55">
        <f t="shared" ca="1" si="20"/>
        <v>0</v>
      </c>
      <c r="T53" s="57"/>
      <c r="U53" s="55">
        <f t="shared" ref="U53:U54" ca="1" si="45">S53*T53</f>
        <v>0</v>
      </c>
      <c r="V53" s="55">
        <f t="shared" ca="1" si="30"/>
        <v>0</v>
      </c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</row>
    <row r="54" spans="1:93" x14ac:dyDescent="0.25">
      <c r="A54" s="17"/>
      <c r="B54" s="141"/>
      <c r="C54" s="50"/>
      <c r="D54" s="51"/>
      <c r="E54" s="51"/>
      <c r="F54" s="12"/>
      <c r="G54" s="54"/>
      <c r="H54" s="54"/>
      <c r="I54" s="52"/>
      <c r="J54" s="52"/>
      <c r="K54" s="52"/>
      <c r="L54" s="84">
        <f>(J54*K54)+((J54*K54)*25%)</f>
        <v>0</v>
      </c>
      <c r="M54" s="65">
        <f t="shared" ca="1" si="15"/>
        <v>0</v>
      </c>
      <c r="N54" s="55">
        <f t="shared" ca="1" si="43"/>
        <v>0</v>
      </c>
      <c r="O54" s="55">
        <f t="shared" ca="1" si="17"/>
        <v>0</v>
      </c>
      <c r="P54" s="55">
        <f t="shared" ca="1" si="18"/>
        <v>0</v>
      </c>
      <c r="Q54" s="55"/>
      <c r="R54" s="55">
        <f t="shared" ca="1" si="44"/>
        <v>0</v>
      </c>
      <c r="S54" s="55">
        <f t="shared" ca="1" si="20"/>
        <v>0</v>
      </c>
      <c r="T54" s="57"/>
      <c r="U54" s="55">
        <f t="shared" ca="1" si="45"/>
        <v>0</v>
      </c>
      <c r="V54" s="55">
        <f t="shared" ca="1" si="30"/>
        <v>0</v>
      </c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</row>
    <row r="55" spans="1:93" x14ac:dyDescent="0.25">
      <c r="A55" s="17"/>
      <c r="B55" s="7"/>
      <c r="C55" s="50"/>
      <c r="D55" s="51"/>
      <c r="E55" s="51"/>
      <c r="F55" s="12"/>
      <c r="G55" s="54"/>
      <c r="H55" s="54"/>
      <c r="I55" s="52"/>
      <c r="J55" s="52"/>
      <c r="K55" s="52"/>
      <c r="L55" s="84">
        <f>(J55*K55)+((J55*K55)*25%)</f>
        <v>0</v>
      </c>
      <c r="M55" s="65">
        <f t="shared" ca="1" si="15"/>
        <v>0</v>
      </c>
      <c r="N55" s="55">
        <f t="shared" ca="1" si="12"/>
        <v>0</v>
      </c>
      <c r="O55" s="55">
        <f t="shared" ca="1" si="17"/>
        <v>0</v>
      </c>
      <c r="P55" s="55">
        <f t="shared" ca="1" si="18"/>
        <v>0</v>
      </c>
      <c r="Q55" s="55"/>
      <c r="R55" s="55">
        <f t="shared" ca="1" si="13"/>
        <v>0</v>
      </c>
      <c r="S55" s="55">
        <f t="shared" ca="1" si="20"/>
        <v>0</v>
      </c>
      <c r="T55" s="57"/>
      <c r="U55" s="55">
        <f ca="1">S55*T55</f>
        <v>0</v>
      </c>
      <c r="V55" s="55">
        <f t="shared" ref="V55:V74" ca="1" si="46">S55-U55</f>
        <v>0</v>
      </c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</row>
    <row r="56" spans="1:93" x14ac:dyDescent="0.25">
      <c r="A56" s="17"/>
      <c r="B56" s="7"/>
      <c r="C56" s="50"/>
      <c r="D56" s="51"/>
      <c r="E56" s="51"/>
      <c r="F56" s="12"/>
      <c r="G56" s="54"/>
      <c r="H56" s="54"/>
      <c r="I56" s="52"/>
      <c r="J56" s="52"/>
      <c r="K56" s="52"/>
      <c r="L56" s="84">
        <f>J56*K56</f>
        <v>0</v>
      </c>
      <c r="M56" s="65">
        <f t="shared" ca="1" si="15"/>
        <v>0</v>
      </c>
      <c r="N56" s="55">
        <f ca="1">M56</f>
        <v>0</v>
      </c>
      <c r="O56" s="55">
        <f t="shared" ca="1" si="17"/>
        <v>0</v>
      </c>
      <c r="P56" s="55">
        <f t="shared" ca="1" si="18"/>
        <v>0</v>
      </c>
      <c r="Q56" s="55"/>
      <c r="R56" s="55">
        <f ca="1">P56-Q56</f>
        <v>0</v>
      </c>
      <c r="S56" s="55">
        <f t="shared" ca="1" si="20"/>
        <v>0</v>
      </c>
      <c r="T56" s="57"/>
      <c r="U56" s="55">
        <f ca="1">S56*T56</f>
        <v>0</v>
      </c>
      <c r="V56" s="55">
        <f t="shared" ca="1" si="46"/>
        <v>0</v>
      </c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</row>
    <row r="57" spans="1:93" x14ac:dyDescent="0.25">
      <c r="A57" s="17"/>
      <c r="B57" s="7"/>
      <c r="C57" s="50"/>
      <c r="D57" s="51"/>
      <c r="E57" s="51"/>
      <c r="F57" s="12"/>
      <c r="G57" s="54"/>
      <c r="H57" s="54"/>
      <c r="I57" s="52"/>
      <c r="J57" s="52"/>
      <c r="K57" s="52"/>
      <c r="L57" s="84">
        <f>J57*K57</f>
        <v>0</v>
      </c>
      <c r="M57" s="65">
        <f t="shared" ca="1" si="15"/>
        <v>0</v>
      </c>
      <c r="N57" s="55">
        <f t="shared" ref="N57:N58" ca="1" si="47">M57</f>
        <v>0</v>
      </c>
      <c r="O57" s="55">
        <f t="shared" ca="1" si="17"/>
        <v>0</v>
      </c>
      <c r="P57" s="55">
        <f t="shared" ca="1" si="18"/>
        <v>0</v>
      </c>
      <c r="Q57" s="55"/>
      <c r="R57" s="55">
        <f t="shared" ref="R57:R58" ca="1" si="48">P57-Q57</f>
        <v>0</v>
      </c>
      <c r="S57" s="55">
        <f t="shared" ca="1" si="20"/>
        <v>0</v>
      </c>
      <c r="T57" s="57"/>
      <c r="U57" s="55">
        <f t="shared" ref="U57:U58" ca="1" si="49">S57*T57</f>
        <v>0</v>
      </c>
      <c r="V57" s="55">
        <f t="shared" ref="V57:V58" ca="1" si="50">S57-U57</f>
        <v>0</v>
      </c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</row>
    <row r="58" spans="1:93" x14ac:dyDescent="0.25">
      <c r="A58" s="17"/>
      <c r="B58" s="141"/>
      <c r="C58" s="50"/>
      <c r="D58" s="51"/>
      <c r="E58" s="51"/>
      <c r="F58" s="12"/>
      <c r="G58" s="54"/>
      <c r="H58" s="54"/>
      <c r="I58" s="52"/>
      <c r="J58" s="52"/>
      <c r="K58" s="52"/>
      <c r="L58" s="84">
        <f>J58*K58</f>
        <v>0</v>
      </c>
      <c r="M58" s="65">
        <f t="shared" ca="1" si="15"/>
        <v>0</v>
      </c>
      <c r="N58" s="55">
        <f t="shared" ca="1" si="47"/>
        <v>0</v>
      </c>
      <c r="O58" s="55">
        <f t="shared" ca="1" si="17"/>
        <v>0</v>
      </c>
      <c r="P58" s="55">
        <f t="shared" ca="1" si="18"/>
        <v>0</v>
      </c>
      <c r="Q58" s="55"/>
      <c r="R58" s="55">
        <f t="shared" ca="1" si="48"/>
        <v>0</v>
      </c>
      <c r="S58" s="55">
        <f t="shared" ca="1" si="20"/>
        <v>0</v>
      </c>
      <c r="T58" s="57"/>
      <c r="U58" s="55">
        <f t="shared" ca="1" si="49"/>
        <v>0</v>
      </c>
      <c r="V58" s="55">
        <f t="shared" ca="1" si="50"/>
        <v>0</v>
      </c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</row>
    <row r="59" spans="1:93" ht="36.75" customHeight="1" x14ac:dyDescent="0.25">
      <c r="A59" s="17"/>
      <c r="B59" s="97" t="s">
        <v>56</v>
      </c>
      <c r="C59" s="92"/>
      <c r="D59" s="92"/>
      <c r="E59" s="92"/>
      <c r="F59" s="92"/>
      <c r="G59" s="93"/>
      <c r="H59" s="93"/>
      <c r="I59" s="94"/>
      <c r="J59" s="94"/>
      <c r="K59" s="94"/>
      <c r="L59" s="94"/>
      <c r="M59" s="94"/>
      <c r="N59" s="95"/>
      <c r="O59" s="95"/>
      <c r="P59" s="95"/>
      <c r="Q59" s="95"/>
      <c r="R59" s="95"/>
      <c r="S59" s="95"/>
      <c r="T59" s="96"/>
      <c r="U59" s="98"/>
      <c r="V59" s="95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</row>
    <row r="60" spans="1:93" x14ac:dyDescent="0.25">
      <c r="A60" s="17"/>
      <c r="B60" s="141"/>
      <c r="C60" s="50"/>
      <c r="D60" s="51"/>
      <c r="E60" s="51"/>
      <c r="F60" s="12"/>
      <c r="G60" s="54"/>
      <c r="H60" s="54"/>
      <c r="I60" s="52"/>
      <c r="J60" s="52"/>
      <c r="K60" s="52"/>
      <c r="L60" s="84">
        <f>IF(J60="",K60,J60*K60)</f>
        <v>0</v>
      </c>
      <c r="M60" s="65">
        <f ca="1">IF(L60&lt;0,0,IF(OFFSET(L60,1,0,)&lt;0,L60+OFFSET(L60,1,0),L60))</f>
        <v>0</v>
      </c>
      <c r="N60" s="55">
        <f t="shared" ca="1" si="12"/>
        <v>0</v>
      </c>
      <c r="O60" s="55">
        <f ca="1">N60*L$96</f>
        <v>0</v>
      </c>
      <c r="P60" s="55">
        <f ca="1">IF((L$95*L$96)&gt;L$97,(O60/(L$95*L$96))*L$97,O60)</f>
        <v>0</v>
      </c>
      <c r="Q60" s="55"/>
      <c r="R60" s="55">
        <f t="shared" ca="1" si="13"/>
        <v>0</v>
      </c>
      <c r="S60" s="55">
        <f ca="1">IF(SumaR&gt;L$103,R60/SumaR*L$103,R60)</f>
        <v>0</v>
      </c>
      <c r="T60" s="57"/>
      <c r="U60" s="55">
        <f t="shared" ref="U60:U74" ca="1" si="51">S60*T60</f>
        <v>0</v>
      </c>
      <c r="V60" s="55">
        <f t="shared" ca="1" si="46"/>
        <v>0</v>
      </c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</row>
    <row r="61" spans="1:93" x14ac:dyDescent="0.25">
      <c r="A61" s="17"/>
      <c r="B61" s="141"/>
      <c r="C61" s="50"/>
      <c r="D61" s="51"/>
      <c r="E61" s="51"/>
      <c r="F61" s="12"/>
      <c r="G61" s="54"/>
      <c r="H61" s="54"/>
      <c r="I61" s="52"/>
      <c r="J61" s="52"/>
      <c r="K61" s="52"/>
      <c r="L61" s="84">
        <f>IF(J61="",K61,J61*K61)</f>
        <v>0</v>
      </c>
      <c r="M61" s="65">
        <f ca="1">IF(L61&lt;0,0,IF(OFFSET(L61,1,0,)&lt;0,L61+OFFSET(L61,1,0),L61))</f>
        <v>0</v>
      </c>
      <c r="N61" s="55">
        <f ca="1">M61</f>
        <v>0</v>
      </c>
      <c r="O61" s="55">
        <f ca="1">N61*L$96</f>
        <v>0</v>
      </c>
      <c r="P61" s="55">
        <f ca="1">IF((L$95*L$96)&gt;L$97,(O61/(L$95*L$96))*L$97,O61)</f>
        <v>0</v>
      </c>
      <c r="Q61" s="55"/>
      <c r="R61" s="55">
        <f ca="1">P61-Q61</f>
        <v>0</v>
      </c>
      <c r="S61" s="55">
        <f ca="1">IF(SumaR&gt;L$103,R61/SumaR*L$103,R61)</f>
        <v>0</v>
      </c>
      <c r="T61" s="57"/>
      <c r="U61" s="55">
        <f t="shared" ca="1" si="51"/>
        <v>0</v>
      </c>
      <c r="V61" s="55">
        <f t="shared" ca="1" si="46"/>
        <v>0</v>
      </c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</row>
    <row r="62" spans="1:93" ht="75.75" customHeight="1" x14ac:dyDescent="0.25">
      <c r="A62" s="16" t="s">
        <v>1</v>
      </c>
      <c r="B62" s="125" t="s">
        <v>57</v>
      </c>
      <c r="C62" s="126"/>
      <c r="D62" s="127"/>
      <c r="E62" s="128"/>
      <c r="F62" s="128"/>
      <c r="G62" s="129"/>
      <c r="H62" s="129"/>
      <c r="I62" s="130"/>
      <c r="J62" s="130"/>
      <c r="K62" s="131"/>
      <c r="L62" s="132">
        <f>SUM(L63:L65)</f>
        <v>0</v>
      </c>
      <c r="M62" s="133">
        <f ca="1">SUM(M63:M65)</f>
        <v>0</v>
      </c>
      <c r="N62" s="134">
        <f t="shared" ref="N62:S62" si="52">SUM(N63:N65)</f>
        <v>0</v>
      </c>
      <c r="O62" s="134">
        <f t="shared" si="52"/>
        <v>0</v>
      </c>
      <c r="P62" s="134">
        <f t="shared" si="52"/>
        <v>0</v>
      </c>
      <c r="Q62" s="134">
        <f t="shared" si="52"/>
        <v>0</v>
      </c>
      <c r="R62" s="134">
        <f t="shared" si="52"/>
        <v>0</v>
      </c>
      <c r="S62" s="134">
        <f t="shared" ca="1" si="52"/>
        <v>0</v>
      </c>
      <c r="T62" s="135"/>
      <c r="U62" s="134">
        <f ca="1">SUM(U63:U65)</f>
        <v>0</v>
      </c>
      <c r="V62" s="134">
        <f ca="1">SUM(V63:V65)</f>
        <v>0</v>
      </c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</row>
    <row r="63" spans="1:93" x14ac:dyDescent="0.25">
      <c r="A63" s="17"/>
      <c r="B63" s="9"/>
      <c r="C63" s="50"/>
      <c r="D63" s="51"/>
      <c r="E63" s="51"/>
      <c r="F63" s="12"/>
      <c r="G63" s="54"/>
      <c r="H63" s="54"/>
      <c r="I63" s="52"/>
      <c r="J63" s="52"/>
      <c r="K63" s="52"/>
      <c r="L63" s="84">
        <f>IF(J63="",K63,J63*K63)</f>
        <v>0</v>
      </c>
      <c r="M63" s="65">
        <f ca="1">IF(L63&lt;0,0,IF(OFFSET(L63,1,0,)&lt;0,L63+OFFSET(L63,1,0),L63))</f>
        <v>0</v>
      </c>
      <c r="N63" s="37">
        <f>IF(L$62&gt;L$86,L63/L$62*L$86,L63)</f>
        <v>0</v>
      </c>
      <c r="O63" s="37">
        <f>N63*L$96</f>
        <v>0</v>
      </c>
      <c r="P63" s="55">
        <f>IF((L$95*L$96)&gt;L$97,(O63/(L$95*L$96))*L$97,O63)</f>
        <v>0</v>
      </c>
      <c r="Q63" s="55"/>
      <c r="R63" s="37">
        <f>P63-Q63</f>
        <v>0</v>
      </c>
      <c r="S63" s="55">
        <f ca="1">IF(SumaR&gt;L$103,R63/SumaR*L$103,R63)</f>
        <v>0</v>
      </c>
      <c r="T63" s="57"/>
      <c r="U63" s="55">
        <f t="shared" ca="1" si="51"/>
        <v>0</v>
      </c>
      <c r="V63" s="55">
        <f t="shared" ca="1" si="46"/>
        <v>0</v>
      </c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</row>
    <row r="64" spans="1:93" x14ac:dyDescent="0.25">
      <c r="A64" s="17"/>
      <c r="B64" s="77"/>
      <c r="C64" s="50"/>
      <c r="D64" s="51"/>
      <c r="E64" s="51"/>
      <c r="F64" s="12"/>
      <c r="G64" s="54"/>
      <c r="H64" s="54"/>
      <c r="I64" s="52"/>
      <c r="J64" s="52"/>
      <c r="K64" s="52"/>
      <c r="L64" s="84">
        <f>IF(J64="",K64,J64*K64)</f>
        <v>0</v>
      </c>
      <c r="M64" s="65"/>
      <c r="N64" s="55"/>
      <c r="O64" s="47"/>
      <c r="P64" s="55"/>
      <c r="Q64" s="55"/>
      <c r="R64" s="47"/>
      <c r="S64" s="55"/>
      <c r="T64" s="57"/>
      <c r="U64" s="55"/>
      <c r="V64" s="55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</row>
    <row r="65" spans="1:93" x14ac:dyDescent="0.25">
      <c r="A65" s="17"/>
      <c r="B65" s="77"/>
      <c r="C65" s="62"/>
      <c r="D65" s="61"/>
      <c r="E65" s="61"/>
      <c r="F65" s="101"/>
      <c r="G65" s="63"/>
      <c r="H65" s="63"/>
      <c r="I65" s="56"/>
      <c r="J65" s="56"/>
      <c r="K65" s="56"/>
      <c r="L65" s="102">
        <f>IF(J65="",K65,J65*K65)</f>
        <v>0</v>
      </c>
      <c r="M65" s="103">
        <f ca="1">IF(L65&lt;0,0,IF(OFFSET(L65,1,0,)&lt;0,L65+OFFSET(L65,1,0),L65))</f>
        <v>0</v>
      </c>
      <c r="N65" s="47">
        <f>IF(L$62&gt;L$86,L65/L$62*L$86,L65)</f>
        <v>0</v>
      </c>
      <c r="O65" s="47">
        <f>N65*L$96</f>
        <v>0</v>
      </c>
      <c r="P65" s="47">
        <f>IF((L$95*L$96)&gt;L$97,(O65/(L$95*L$96))*L$97,O65)</f>
        <v>0</v>
      </c>
      <c r="Q65" s="47"/>
      <c r="R65" s="47">
        <f>P65-Q65</f>
        <v>0</v>
      </c>
      <c r="S65" s="47">
        <f ca="1">IF(SumaR&gt;L$103,R65/SumaR*L$103,R65)</f>
        <v>0</v>
      </c>
      <c r="T65" s="104"/>
      <c r="U65" s="47">
        <f t="shared" ca="1" si="51"/>
        <v>0</v>
      </c>
      <c r="V65" s="47">
        <f t="shared" ca="1" si="46"/>
        <v>0</v>
      </c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</row>
    <row r="66" spans="1:93" x14ac:dyDescent="0.25">
      <c r="A66" s="16" t="s">
        <v>2</v>
      </c>
      <c r="B66" s="105" t="s">
        <v>58</v>
      </c>
      <c r="C66" s="106"/>
      <c r="D66" s="107"/>
      <c r="E66" s="108"/>
      <c r="F66" s="108"/>
      <c r="G66" s="109"/>
      <c r="H66" s="109"/>
      <c r="I66" s="108"/>
      <c r="J66" s="108"/>
      <c r="K66" s="110"/>
      <c r="L66" s="110">
        <f>SUM(L67:L68)</f>
        <v>0</v>
      </c>
      <c r="M66" s="111">
        <f t="shared" ref="M66:S66" ca="1" si="53">SUM(M67:M68)</f>
        <v>0</v>
      </c>
      <c r="N66" s="111">
        <f t="shared" si="53"/>
        <v>0</v>
      </c>
      <c r="O66" s="111">
        <f t="shared" si="53"/>
        <v>0</v>
      </c>
      <c r="P66" s="111">
        <f t="shared" si="53"/>
        <v>0</v>
      </c>
      <c r="Q66" s="111">
        <f t="shared" si="53"/>
        <v>0</v>
      </c>
      <c r="R66" s="111">
        <f t="shared" si="53"/>
        <v>0</v>
      </c>
      <c r="S66" s="111">
        <f t="shared" ca="1" si="53"/>
        <v>0</v>
      </c>
      <c r="T66" s="112"/>
      <c r="U66" s="111">
        <f ca="1">SUM(U67:U68)</f>
        <v>0</v>
      </c>
      <c r="V66" s="111">
        <f ca="1">SUM(V67:V68)</f>
        <v>0</v>
      </c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</row>
    <row r="67" spans="1:93" x14ac:dyDescent="0.25">
      <c r="A67" s="17"/>
      <c r="B67" s="9"/>
      <c r="C67" s="10"/>
      <c r="D67" s="51"/>
      <c r="E67" s="51"/>
      <c r="F67" s="12"/>
      <c r="G67" s="54"/>
      <c r="H67" s="54"/>
      <c r="I67" s="52"/>
      <c r="J67" s="52"/>
      <c r="K67" s="52"/>
      <c r="L67" s="84">
        <f>IF(J67="",K67,J67*K67)</f>
        <v>0</v>
      </c>
      <c r="M67" s="65">
        <f ca="1">IF(L67&lt;0,0,IF(OFFSET(L67,1,0,)&lt;0,L67+OFFSET(L67,1,0),L67))</f>
        <v>0</v>
      </c>
      <c r="N67" s="55">
        <f>IF(L$66&gt;L$90,L67/L$66*L$90,L67)</f>
        <v>0</v>
      </c>
      <c r="O67" s="55">
        <f>N67*L$96</f>
        <v>0</v>
      </c>
      <c r="P67" s="55">
        <f>IF((L$95*L$96)&gt;L$97,(O67/(L$95*L$96))*L$97,O67)</f>
        <v>0</v>
      </c>
      <c r="Q67" s="55"/>
      <c r="R67" s="55">
        <f>P67-Q67</f>
        <v>0</v>
      </c>
      <c r="S67" s="55">
        <f ca="1">IF(SumaR&gt;L$103,R67/SumaR*L$103,R67)</f>
        <v>0</v>
      </c>
      <c r="T67" s="57"/>
      <c r="U67" s="55">
        <f t="shared" ca="1" si="51"/>
        <v>0</v>
      </c>
      <c r="V67" s="55">
        <f t="shared" ca="1" si="46"/>
        <v>0</v>
      </c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</row>
    <row r="68" spans="1:93" x14ac:dyDescent="0.25">
      <c r="A68" s="17"/>
      <c r="B68" s="9"/>
      <c r="C68" s="10"/>
      <c r="D68" s="51"/>
      <c r="E68" s="51"/>
      <c r="F68" s="12"/>
      <c r="G68" s="54"/>
      <c r="H68" s="54"/>
      <c r="I68" s="52"/>
      <c r="J68" s="52"/>
      <c r="K68" s="52"/>
      <c r="L68" s="84">
        <f>IF(J68="",K68,J68*K68)</f>
        <v>0</v>
      </c>
      <c r="M68" s="65">
        <f ca="1">IF(L68&lt;0,0,IF(OFFSET(L68,1,0,)&lt;0,L68+OFFSET(L68,1,0),L68))</f>
        <v>0</v>
      </c>
      <c r="N68" s="55">
        <f>IF(L$66&gt;L$90,L68/L$66*L$90,L68)</f>
        <v>0</v>
      </c>
      <c r="O68" s="55">
        <f>N68*L$96</f>
        <v>0</v>
      </c>
      <c r="P68" s="55">
        <f>IF((L$95*L$96)&gt;L$97,(O68/(L$95*L$96))*L$97,O68)</f>
        <v>0</v>
      </c>
      <c r="Q68" s="55"/>
      <c r="R68" s="55">
        <f>P68-Q68</f>
        <v>0</v>
      </c>
      <c r="S68" s="55">
        <f ca="1">IF(SumaR&gt;L$103,R68/SumaR*L$103,R68)</f>
        <v>0</v>
      </c>
      <c r="T68" s="57"/>
      <c r="U68" s="55">
        <f t="shared" ca="1" si="51"/>
        <v>0</v>
      </c>
      <c r="V68" s="55">
        <f t="shared" ca="1" si="46"/>
        <v>0</v>
      </c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</row>
    <row r="69" spans="1:93" x14ac:dyDescent="0.25">
      <c r="A69" s="16" t="s">
        <v>3</v>
      </c>
      <c r="B69" s="105" t="s">
        <v>78</v>
      </c>
      <c r="C69" s="106"/>
      <c r="D69" s="107"/>
      <c r="E69" s="108"/>
      <c r="F69" s="108"/>
      <c r="G69" s="109"/>
      <c r="H69" s="109"/>
      <c r="I69" s="108"/>
      <c r="J69" s="108"/>
      <c r="K69" s="110"/>
      <c r="L69" s="110">
        <f>SUM(L70:L71)</f>
        <v>0</v>
      </c>
      <c r="M69" s="111">
        <f t="shared" ref="M69:S69" ca="1" si="54">SUM(M70:M71)</f>
        <v>0</v>
      </c>
      <c r="N69" s="111">
        <f t="shared" si="54"/>
        <v>0</v>
      </c>
      <c r="O69" s="111">
        <f t="shared" si="54"/>
        <v>0</v>
      </c>
      <c r="P69" s="111">
        <f t="shared" si="54"/>
        <v>0</v>
      </c>
      <c r="Q69" s="111">
        <f t="shared" si="54"/>
        <v>0</v>
      </c>
      <c r="R69" s="111">
        <f t="shared" si="54"/>
        <v>0</v>
      </c>
      <c r="S69" s="111">
        <f t="shared" ca="1" si="54"/>
        <v>0</v>
      </c>
      <c r="T69" s="112"/>
      <c r="U69" s="111">
        <f ca="1">SUM(U70:U71)</f>
        <v>0</v>
      </c>
      <c r="V69" s="111">
        <f ca="1">SUM(V70:V71)</f>
        <v>0</v>
      </c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</row>
    <row r="70" spans="1:93" x14ac:dyDescent="0.25">
      <c r="A70" s="17"/>
      <c r="B70" s="9"/>
      <c r="C70" s="10"/>
      <c r="D70" s="51"/>
      <c r="E70" s="9"/>
      <c r="F70" s="12"/>
      <c r="G70" s="54"/>
      <c r="H70" s="54"/>
      <c r="I70" s="52"/>
      <c r="J70" s="52"/>
      <c r="K70" s="52"/>
      <c r="L70" s="84">
        <f>IF(J70="",K70,J70*K70)</f>
        <v>0</v>
      </c>
      <c r="M70" s="65">
        <f t="shared" ref="M70:M75" ca="1" si="55">IF(L70&lt;0,0,IF(OFFSET(L70,1,0,)&lt;0,L70+OFFSET(L70,1,0),L70))</f>
        <v>0</v>
      </c>
      <c r="N70" s="55">
        <f>IF(L$69&gt;L$92,L70/L$69*L$92,L70)</f>
        <v>0</v>
      </c>
      <c r="O70" s="55">
        <f>N70*L$96</f>
        <v>0</v>
      </c>
      <c r="P70" s="55">
        <f>IF((L$95*L$96)&gt;L$97,(O70/(L$95*L$96))*L$97,O70)</f>
        <v>0</v>
      </c>
      <c r="Q70" s="55"/>
      <c r="R70" s="55">
        <f>P70-Q70</f>
        <v>0</v>
      </c>
      <c r="S70" s="55">
        <f ca="1">IF(SumaR&gt;L$103,R70/SumaR*L$103,R70)</f>
        <v>0</v>
      </c>
      <c r="T70" s="57"/>
      <c r="U70" s="55">
        <f t="shared" ca="1" si="51"/>
        <v>0</v>
      </c>
      <c r="V70" s="55">
        <f t="shared" ca="1" si="46"/>
        <v>0</v>
      </c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</row>
    <row r="71" spans="1:93" x14ac:dyDescent="0.25">
      <c r="A71" s="17"/>
      <c r="B71" s="9"/>
      <c r="C71" s="10"/>
      <c r="D71" s="51"/>
      <c r="E71" s="51"/>
      <c r="F71" s="12"/>
      <c r="G71" s="54"/>
      <c r="H71" s="54"/>
      <c r="I71" s="52"/>
      <c r="J71" s="52"/>
      <c r="K71" s="52"/>
      <c r="L71" s="84">
        <f>IF(J71="",K71,J71*K71)</f>
        <v>0</v>
      </c>
      <c r="M71" s="65">
        <f t="shared" ca="1" si="55"/>
        <v>0</v>
      </c>
      <c r="N71" s="55">
        <f>IF(L$69&gt;L$92,L71/L$69*L$92,L71)</f>
        <v>0</v>
      </c>
      <c r="O71" s="55">
        <f>N71*L$96</f>
        <v>0</v>
      </c>
      <c r="P71" s="55">
        <f>IF((L$95*L$96)&gt;L$97,(O71/(L$95*L$96))*L$97,O71)</f>
        <v>0</v>
      </c>
      <c r="Q71" s="55"/>
      <c r="R71" s="55">
        <f>P71-Q71</f>
        <v>0</v>
      </c>
      <c r="S71" s="55">
        <f ca="1">IF(SumaR&gt;L$103,R71/SumaR*L$103,R71)</f>
        <v>0</v>
      </c>
      <c r="T71" s="57"/>
      <c r="U71" s="55">
        <f t="shared" ca="1" si="51"/>
        <v>0</v>
      </c>
      <c r="V71" s="55">
        <f t="shared" ca="1" si="46"/>
        <v>0</v>
      </c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</row>
    <row r="72" spans="1:93" ht="38.25" customHeight="1" x14ac:dyDescent="0.25">
      <c r="A72" s="16" t="s">
        <v>4</v>
      </c>
      <c r="B72" s="83" t="s">
        <v>59</v>
      </c>
      <c r="C72" s="106"/>
      <c r="D72" s="113"/>
      <c r="E72" s="114"/>
      <c r="F72" s="114"/>
      <c r="G72" s="115"/>
      <c r="H72" s="115"/>
      <c r="I72" s="114"/>
      <c r="J72" s="114"/>
      <c r="K72" s="116"/>
      <c r="L72" s="116">
        <f>SUM(L73:L75)</f>
        <v>0</v>
      </c>
      <c r="M72" s="116">
        <f t="shared" ca="1" si="55"/>
        <v>0</v>
      </c>
      <c r="N72" s="116">
        <f t="shared" ref="N72" ca="1" si="56">IF(M72&lt;0,0,IF(OFFSET(M72,1,0,)&lt;0,M72+OFFSET(M72,1,0),M72))</f>
        <v>0</v>
      </c>
      <c r="O72" s="116">
        <f t="shared" ref="O72" ca="1" si="57">IF(N72&lt;0,0,IF(OFFSET(N72,1,0,)&lt;0,N72+OFFSET(N72,1,0),N72))</f>
        <v>0</v>
      </c>
      <c r="P72" s="116">
        <f t="shared" ref="P72" ca="1" si="58">IF(O72&lt;0,0,IF(OFFSET(O72,1,0,)&lt;0,O72+OFFSET(O72,1,0),O72))</f>
        <v>0</v>
      </c>
      <c r="Q72" s="116">
        <f t="shared" ref="Q72" ca="1" si="59">IF(P72&lt;0,0,IF(OFFSET(P72,1,0,)&lt;0,P72+OFFSET(P72,1,0),P72))</f>
        <v>0</v>
      </c>
      <c r="R72" s="116">
        <f t="shared" ref="R72" ca="1" si="60">IF(Q72&lt;0,0,IF(OFFSET(Q72,1,0,)&lt;0,Q72+OFFSET(Q72,1,0),Q72))</f>
        <v>0</v>
      </c>
      <c r="S72" s="116">
        <f t="shared" ref="S72" ca="1" si="61">IF(R72&lt;0,0,IF(OFFSET(R72,1,0,)&lt;0,R72+OFFSET(R72,1,0),R72))</f>
        <v>0</v>
      </c>
      <c r="T72" s="116">
        <f t="shared" ref="T72" ca="1" si="62">IF(S72&lt;0,0,IF(OFFSET(S72,1,0,)&lt;0,S72+OFFSET(S72,1,0),S72))</f>
        <v>0</v>
      </c>
      <c r="U72" s="116">
        <f t="shared" ref="U72" ca="1" si="63">IF(T72&lt;0,0,IF(OFFSET(T72,1,0,)&lt;0,T72+OFFSET(T72,1,0),T72))</f>
        <v>0</v>
      </c>
      <c r="V72" s="116">
        <f t="shared" ref="V72" ca="1" si="64">IF(U72&lt;0,0,IF(OFFSET(U72,1,0,)&lt;0,U72+OFFSET(U72,1,0),U72))</f>
        <v>0</v>
      </c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</row>
    <row r="73" spans="1:93" x14ac:dyDescent="0.25">
      <c r="A73" s="17"/>
      <c r="B73" s="117"/>
      <c r="C73" s="53"/>
      <c r="D73" s="51"/>
      <c r="E73" s="51"/>
      <c r="F73" s="12"/>
      <c r="G73" s="54"/>
      <c r="H73" s="54"/>
      <c r="I73" s="52"/>
      <c r="J73" s="52"/>
      <c r="K73" s="52"/>
      <c r="L73" s="84">
        <f>IF(J73="",K73,J73*K73)</f>
        <v>0</v>
      </c>
      <c r="M73" s="65">
        <f t="shared" ca="1" si="55"/>
        <v>0</v>
      </c>
      <c r="N73" s="55">
        <f>IF(L$72&gt;L$93,L73/L$72*L$93,L73)</f>
        <v>0</v>
      </c>
      <c r="O73" s="55">
        <f>N73*L$96</f>
        <v>0</v>
      </c>
      <c r="P73" s="55">
        <f>IF((L$95*L$96)&gt;L$97,(O73/(L$95*L$96))*L$97,O73)</f>
        <v>0</v>
      </c>
      <c r="Q73" s="55"/>
      <c r="R73" s="55">
        <f t="shared" ref="R73:R78" si="65">P73-Q73</f>
        <v>0</v>
      </c>
      <c r="S73" s="55">
        <f ca="1">IF(SumaR&gt;L$103,R73/SumaR*L$103,R73)</f>
        <v>0</v>
      </c>
      <c r="T73" s="58"/>
      <c r="U73" s="55">
        <f ca="1">S73*T73</f>
        <v>0</v>
      </c>
      <c r="V73" s="55">
        <f ca="1">S73-U73</f>
        <v>0</v>
      </c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</row>
    <row r="74" spans="1:93" x14ac:dyDescent="0.25">
      <c r="A74" s="17"/>
      <c r="B74" s="117"/>
      <c r="C74" s="53"/>
      <c r="D74" s="51"/>
      <c r="E74" s="51"/>
      <c r="F74" s="12"/>
      <c r="G74" s="54"/>
      <c r="H74" s="54"/>
      <c r="I74" s="52"/>
      <c r="J74" s="52"/>
      <c r="K74" s="52"/>
      <c r="L74" s="84">
        <f>IF(J74="",K74,J74*K74)</f>
        <v>0</v>
      </c>
      <c r="M74" s="65">
        <f t="shared" ca="1" si="55"/>
        <v>0</v>
      </c>
      <c r="N74" s="55">
        <f>IF(L$72&gt;L$93,L74/L$72*L$93,L74)</f>
        <v>0</v>
      </c>
      <c r="O74" s="55">
        <f>N74*L$96</f>
        <v>0</v>
      </c>
      <c r="P74" s="55">
        <f>IF((L$95*L$96)&gt;L$97,(O74/(L$95*L$96))*L$97,O74)</f>
        <v>0</v>
      </c>
      <c r="Q74" s="55"/>
      <c r="R74" s="55">
        <f t="shared" si="65"/>
        <v>0</v>
      </c>
      <c r="S74" s="55">
        <f ca="1">IF(SumaR&gt;L$103,R74/SumaR*L$103,R74)</f>
        <v>0</v>
      </c>
      <c r="T74" s="58"/>
      <c r="U74" s="55">
        <f t="shared" ca="1" si="51"/>
        <v>0</v>
      </c>
      <c r="V74" s="55">
        <f t="shared" ca="1" si="46"/>
        <v>0</v>
      </c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</row>
    <row r="75" spans="1:93" x14ac:dyDescent="0.25">
      <c r="A75" s="17"/>
      <c r="B75" s="117"/>
      <c r="C75" s="53"/>
      <c r="D75" s="51"/>
      <c r="E75" s="51"/>
      <c r="F75" s="12"/>
      <c r="G75" s="54"/>
      <c r="H75" s="54"/>
      <c r="I75" s="52"/>
      <c r="J75" s="52"/>
      <c r="K75" s="52"/>
      <c r="L75" s="84">
        <f>IF(J75="",K75,J75*K75)</f>
        <v>0</v>
      </c>
      <c r="M75" s="65">
        <f t="shared" ca="1" si="55"/>
        <v>0</v>
      </c>
      <c r="N75" s="55">
        <f>IF(L$72&gt;L$93,L75/L$72*L$93,L75)</f>
        <v>0</v>
      </c>
      <c r="O75" s="55">
        <f>N75*L$96</f>
        <v>0</v>
      </c>
      <c r="P75" s="55">
        <f>IF((L$95*L$96)&gt;L$97,(O75/(L$95*L$96))*L$97,O75)</f>
        <v>0</v>
      </c>
      <c r="Q75" s="55"/>
      <c r="R75" s="55">
        <f t="shared" si="65"/>
        <v>0</v>
      </c>
      <c r="S75" s="55">
        <f ca="1">IF(SumaR&gt;L$103,R75/SumaR*L$103,R75)</f>
        <v>0</v>
      </c>
      <c r="T75" s="58"/>
      <c r="U75" s="55">
        <f ca="1">S75*T75</f>
        <v>0</v>
      </c>
      <c r="V75" s="55">
        <f ca="1">S75-U75</f>
        <v>0</v>
      </c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</row>
    <row r="76" spans="1:93" x14ac:dyDescent="0.25">
      <c r="A76" s="16" t="s">
        <v>5</v>
      </c>
      <c r="B76" s="83" t="s">
        <v>68</v>
      </c>
      <c r="C76" s="83"/>
      <c r="D76" s="83"/>
      <c r="E76" s="83"/>
      <c r="F76" s="83"/>
      <c r="G76" s="83"/>
      <c r="H76" s="83"/>
      <c r="I76" s="83"/>
      <c r="J76" s="83"/>
      <c r="K76" s="83"/>
      <c r="L76" s="111">
        <f>MIN(100,SUM(L77:L78))</f>
        <v>0</v>
      </c>
      <c r="M76" s="83"/>
      <c r="N76" s="118">
        <f t="shared" ref="N76:V76" si="66">SUM(N77:N78)</f>
        <v>0</v>
      </c>
      <c r="O76" s="118">
        <f t="shared" si="66"/>
        <v>0</v>
      </c>
      <c r="P76" s="118">
        <f t="shared" si="66"/>
        <v>0</v>
      </c>
      <c r="Q76" s="118">
        <f t="shared" si="66"/>
        <v>0</v>
      </c>
      <c r="R76" s="118">
        <f t="shared" si="66"/>
        <v>0</v>
      </c>
      <c r="S76" s="118">
        <f t="shared" ca="1" si="66"/>
        <v>0</v>
      </c>
      <c r="T76" s="118">
        <f t="shared" si="66"/>
        <v>0</v>
      </c>
      <c r="U76" s="118">
        <f t="shared" ca="1" si="66"/>
        <v>0</v>
      </c>
      <c r="V76" s="118">
        <f t="shared" ca="1" si="66"/>
        <v>0</v>
      </c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</row>
    <row r="77" spans="1:93" x14ac:dyDescent="0.25">
      <c r="A77" s="17"/>
      <c r="B77" s="142"/>
      <c r="C77" s="143"/>
      <c r="D77" s="51"/>
      <c r="E77" s="51"/>
      <c r="F77" s="12"/>
      <c r="G77" s="54"/>
      <c r="H77" s="54"/>
      <c r="I77" s="52"/>
      <c r="J77" s="52"/>
      <c r="K77" s="52"/>
      <c r="L77" s="84">
        <f>IF(J77="",K77,J77*K77)</f>
        <v>0</v>
      </c>
      <c r="M77" s="65">
        <f ca="1">IF(L77&lt;0,0,IF(OFFSET(L77,1,0,)&lt;0,L77+OFFSET(L77,1,0),L77))</f>
        <v>0</v>
      </c>
      <c r="N77" s="55">
        <f>IF(L$72&gt;L$93,L77/L$72*L$93,L77)</f>
        <v>0</v>
      </c>
      <c r="O77" s="55">
        <f>N77*L$96</f>
        <v>0</v>
      </c>
      <c r="P77" s="55">
        <f>IF((L$95*L$96)&gt;L$97,(O77/(L$95*L$96))*L$97,O77)</f>
        <v>0</v>
      </c>
      <c r="Q77" s="55"/>
      <c r="R77" s="55">
        <f t="shared" si="65"/>
        <v>0</v>
      </c>
      <c r="S77" s="55">
        <f ca="1">IF(SumaR&gt;L$103,R77/SumaR*L$103,R77)</f>
        <v>0</v>
      </c>
      <c r="T77" s="58"/>
      <c r="U77" s="55">
        <f t="shared" ref="U77:U78" ca="1" si="67">S77*T77</f>
        <v>0</v>
      </c>
      <c r="V77" s="55">
        <f t="shared" ref="V77:V78" ca="1" si="68">S77-U77</f>
        <v>0</v>
      </c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</row>
    <row r="78" spans="1:93" x14ac:dyDescent="0.25">
      <c r="A78" s="17"/>
      <c r="B78" s="117"/>
      <c r="C78" s="53"/>
      <c r="D78" s="51"/>
      <c r="E78" s="51"/>
      <c r="F78" s="12"/>
      <c r="G78" s="54"/>
      <c r="H78" s="54"/>
      <c r="I78" s="52"/>
      <c r="J78" s="52"/>
      <c r="K78" s="52"/>
      <c r="L78" s="84">
        <f>IF(J78="",K78,J78*K78)</f>
        <v>0</v>
      </c>
      <c r="M78" s="65">
        <f ca="1">IF(L78&lt;0,0,IF(OFFSET(L78,1,0,)&lt;0,L78+OFFSET(L78,1,0),L78))</f>
        <v>0</v>
      </c>
      <c r="N78" s="55">
        <f>IF(L$72&gt;L$93,L78/L$72*L$93,L78)</f>
        <v>0</v>
      </c>
      <c r="O78" s="55">
        <f>N78*L$96</f>
        <v>0</v>
      </c>
      <c r="P78" s="55">
        <f>IF((L$95*L$96)&gt;L$97,(O78/(L$95*L$96))*L$97,O78)</f>
        <v>0</v>
      </c>
      <c r="Q78" s="55"/>
      <c r="R78" s="55">
        <f t="shared" si="65"/>
        <v>0</v>
      </c>
      <c r="S78" s="55">
        <f ca="1">IF(SumaR&gt;L$103,R78/SumaR*L$103,R78)</f>
        <v>0</v>
      </c>
      <c r="T78" s="58"/>
      <c r="U78" s="55">
        <f t="shared" ca="1" si="67"/>
        <v>0</v>
      </c>
      <c r="V78" s="55">
        <f t="shared" ca="1" si="68"/>
        <v>0</v>
      </c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</row>
    <row r="79" spans="1:93" ht="30" x14ac:dyDescent="0.25">
      <c r="A79" s="16" t="s">
        <v>6</v>
      </c>
      <c r="B79" s="119" t="s">
        <v>61</v>
      </c>
      <c r="C79" s="120"/>
      <c r="D79" s="121"/>
      <c r="E79" s="122"/>
      <c r="F79" s="122"/>
      <c r="G79" s="123"/>
      <c r="H79" s="123"/>
      <c r="I79" s="107"/>
      <c r="J79" s="107"/>
      <c r="K79" s="111"/>
      <c r="L79" s="111">
        <f>SUM(L80:L82)</f>
        <v>0</v>
      </c>
      <c r="M79" s="111"/>
      <c r="N79" s="111"/>
      <c r="O79" s="111"/>
      <c r="P79" s="99"/>
      <c r="Q79" s="111"/>
      <c r="R79" s="111"/>
      <c r="S79" s="111"/>
      <c r="T79" s="124"/>
      <c r="U79" s="99"/>
      <c r="V79" s="9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</row>
    <row r="80" spans="1:93" x14ac:dyDescent="0.25">
      <c r="A80" s="17"/>
      <c r="B80" s="146"/>
      <c r="C80" s="147"/>
      <c r="D80" s="148"/>
      <c r="E80" s="149"/>
      <c r="F80" s="149"/>
      <c r="G80" s="150"/>
      <c r="H80" s="150"/>
      <c r="I80" s="149"/>
      <c r="J80" s="74"/>
      <c r="K80" s="75"/>
      <c r="L80" s="154"/>
      <c r="M80" s="67"/>
      <c r="N80" s="55"/>
      <c r="O80" s="55"/>
      <c r="P80" s="55"/>
      <c r="Q80" s="55"/>
      <c r="R80" s="55"/>
      <c r="S80" s="55"/>
      <c r="T80" s="38"/>
      <c r="U80" s="55"/>
      <c r="V80" s="55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</row>
    <row r="81" spans="1:93" x14ac:dyDescent="0.25">
      <c r="A81" s="18"/>
      <c r="B81" s="151"/>
      <c r="C81" s="152"/>
      <c r="D81" s="153"/>
      <c r="E81" s="153"/>
      <c r="F81" s="153"/>
      <c r="G81" s="153"/>
      <c r="H81" s="153"/>
      <c r="I81" s="74"/>
      <c r="J81" s="74"/>
      <c r="K81" s="75"/>
      <c r="L81" s="75"/>
      <c r="M81" s="67"/>
      <c r="N81" s="55"/>
      <c r="O81" s="55"/>
      <c r="P81" s="55"/>
      <c r="Q81" s="55"/>
      <c r="R81" s="55"/>
      <c r="S81" s="55"/>
      <c r="T81" s="38"/>
      <c r="U81" s="55"/>
      <c r="V81" s="55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</row>
    <row r="82" spans="1:93" ht="29.25" thickBot="1" x14ac:dyDescent="0.3">
      <c r="A82" s="18"/>
      <c r="B82" s="151"/>
      <c r="C82" s="152"/>
      <c r="D82" s="153"/>
      <c r="E82" s="153"/>
      <c r="F82" s="153"/>
      <c r="G82" s="153"/>
      <c r="H82" s="153"/>
      <c r="I82" s="74"/>
      <c r="J82" s="74"/>
      <c r="K82" s="75"/>
      <c r="L82" s="75"/>
      <c r="M82" s="67"/>
      <c r="N82" s="55"/>
      <c r="O82" s="55"/>
      <c r="P82" s="55"/>
      <c r="Q82" s="55"/>
      <c r="R82" s="55"/>
      <c r="S82" s="55"/>
      <c r="T82" s="38"/>
      <c r="U82" s="55"/>
      <c r="V82" s="55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</row>
    <row r="83" spans="1:93" ht="45" customHeight="1" thickBot="1" x14ac:dyDescent="0.3">
      <c r="A83" s="64"/>
      <c r="B83" s="174" t="s">
        <v>45</v>
      </c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59"/>
      <c r="N83" s="59"/>
      <c r="O83" s="59"/>
      <c r="P83" s="59"/>
      <c r="Q83" s="59"/>
      <c r="R83" s="59"/>
      <c r="S83" s="59"/>
      <c r="T83" s="59"/>
      <c r="U83" s="59"/>
      <c r="V83" s="60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</row>
    <row r="84" spans="1:93" ht="36" customHeight="1" x14ac:dyDescent="0.25">
      <c r="A84" s="19"/>
      <c r="B84" s="24"/>
      <c r="C84" s="8"/>
      <c r="D84" s="4"/>
      <c r="E84" s="4"/>
      <c r="F84" s="4"/>
      <c r="G84" s="13"/>
      <c r="H84" s="13"/>
      <c r="I84" s="13"/>
      <c r="J84" s="13"/>
      <c r="K84" s="13"/>
      <c r="L84" s="22"/>
      <c r="M84" s="29"/>
      <c r="N84" s="29"/>
      <c r="O84" s="29"/>
      <c r="P84" s="29"/>
      <c r="Q84" s="29"/>
      <c r="R84" s="29"/>
      <c r="S84" s="29"/>
      <c r="T84" s="39"/>
      <c r="U84" s="26"/>
      <c r="V84" s="224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</row>
    <row r="85" spans="1:93" ht="68.25" customHeight="1" x14ac:dyDescent="0.25">
      <c r="A85" s="23" t="s">
        <v>7</v>
      </c>
      <c r="B85" s="176" t="s">
        <v>104</v>
      </c>
      <c r="C85" s="177"/>
      <c r="D85" s="170"/>
      <c r="E85" s="171"/>
      <c r="F85" s="171"/>
      <c r="G85" s="171"/>
      <c r="H85" s="171"/>
      <c r="I85" s="171"/>
      <c r="J85" s="171"/>
      <c r="K85" s="178"/>
      <c r="L85" s="159">
        <f>L5-L62</f>
        <v>0</v>
      </c>
      <c r="M85" s="30"/>
      <c r="N85" s="30"/>
      <c r="O85" s="30"/>
      <c r="P85" s="30"/>
      <c r="Q85" s="30"/>
      <c r="R85" s="30"/>
      <c r="S85" s="30"/>
      <c r="T85" s="40"/>
      <c r="U85" s="26"/>
      <c r="V85" s="224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</row>
    <row r="86" spans="1:93" ht="59.25" customHeight="1" x14ac:dyDescent="0.25">
      <c r="A86" s="23" t="s">
        <v>8</v>
      </c>
      <c r="B86" s="176" t="s">
        <v>100</v>
      </c>
      <c r="C86" s="177"/>
      <c r="D86" s="170"/>
      <c r="E86" s="171"/>
      <c r="F86" s="171"/>
      <c r="G86" s="171"/>
      <c r="H86" s="171"/>
      <c r="I86" s="171"/>
      <c r="J86" s="171"/>
      <c r="K86" s="171"/>
      <c r="L86" s="160">
        <f>L5*0.1</f>
        <v>0</v>
      </c>
      <c r="M86" s="31"/>
      <c r="N86" s="31"/>
      <c r="O86" s="31"/>
      <c r="P86" s="31"/>
      <c r="Q86" s="31"/>
      <c r="R86" s="31"/>
      <c r="S86" s="31"/>
      <c r="T86" s="35"/>
      <c r="U86" s="26"/>
      <c r="V86" s="224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</row>
    <row r="87" spans="1:93" ht="54" customHeight="1" x14ac:dyDescent="0.25">
      <c r="A87" s="23" t="s">
        <v>9</v>
      </c>
      <c r="B87" s="176" t="s">
        <v>106</v>
      </c>
      <c r="C87" s="177"/>
      <c r="D87" s="170"/>
      <c r="E87" s="171"/>
      <c r="F87" s="171"/>
      <c r="G87" s="171"/>
      <c r="H87" s="171"/>
      <c r="I87" s="171"/>
      <c r="J87" s="171"/>
      <c r="K87" s="178"/>
      <c r="L87" s="160">
        <f>MIN(L86,L62)</f>
        <v>0</v>
      </c>
      <c r="M87" s="31"/>
      <c r="N87" s="31"/>
      <c r="O87" s="31"/>
      <c r="P87" s="31"/>
      <c r="Q87" s="31"/>
      <c r="R87" s="31"/>
      <c r="S87" s="31"/>
      <c r="T87" s="35"/>
      <c r="U87" s="26"/>
      <c r="V87" s="224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</row>
    <row r="88" spans="1:93" ht="65.25" customHeight="1" x14ac:dyDescent="0.25">
      <c r="A88" s="23" t="s">
        <v>10</v>
      </c>
      <c r="B88" s="179" t="s">
        <v>105</v>
      </c>
      <c r="C88" s="180"/>
      <c r="D88" s="195"/>
      <c r="E88" s="196"/>
      <c r="F88" s="196"/>
      <c r="G88" s="196"/>
      <c r="H88" s="196"/>
      <c r="I88" s="196"/>
      <c r="J88" s="196"/>
      <c r="K88" s="197"/>
      <c r="L88" s="161">
        <f>L87+L85</f>
        <v>0</v>
      </c>
      <c r="M88" s="27"/>
      <c r="N88" s="27"/>
      <c r="O88" s="27"/>
      <c r="P88" s="27"/>
      <c r="Q88" s="27"/>
      <c r="R88" s="27"/>
      <c r="S88" s="27"/>
      <c r="T88" s="41"/>
      <c r="U88" s="26"/>
      <c r="V88" s="224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</row>
    <row r="89" spans="1:93" ht="48.75" customHeight="1" x14ac:dyDescent="0.25">
      <c r="A89" s="23" t="s">
        <v>11</v>
      </c>
      <c r="B89" s="176" t="s">
        <v>107</v>
      </c>
      <c r="C89" s="177"/>
      <c r="D89" s="215"/>
      <c r="E89" s="216"/>
      <c r="F89" s="216"/>
      <c r="G89" s="216"/>
      <c r="H89" s="216"/>
      <c r="I89" s="216"/>
      <c r="J89" s="216"/>
      <c r="K89" s="217"/>
      <c r="L89" s="160">
        <f>MIN(5000,L88*0.01)</f>
        <v>0</v>
      </c>
      <c r="M89" s="31"/>
      <c r="N89" s="31"/>
      <c r="O89" s="31"/>
      <c r="P89" s="31"/>
      <c r="Q89" s="31"/>
      <c r="R89" s="31"/>
      <c r="S89" s="31"/>
      <c r="T89" s="35"/>
      <c r="U89" s="26"/>
      <c r="V89" s="224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</row>
    <row r="90" spans="1:93" ht="54.75" customHeight="1" x14ac:dyDescent="0.25">
      <c r="A90" s="23" t="s">
        <v>12</v>
      </c>
      <c r="B90" s="213" t="s">
        <v>101</v>
      </c>
      <c r="C90" s="181"/>
      <c r="D90" s="215"/>
      <c r="E90" s="216"/>
      <c r="F90" s="216"/>
      <c r="G90" s="216"/>
      <c r="H90" s="216"/>
      <c r="I90" s="216"/>
      <c r="J90" s="216"/>
      <c r="K90" s="217"/>
      <c r="L90" s="160">
        <f>MIN(L89,L66)</f>
        <v>0</v>
      </c>
      <c r="M90" s="31"/>
      <c r="N90" s="31"/>
      <c r="O90" s="31"/>
      <c r="P90" s="31"/>
      <c r="Q90" s="31"/>
      <c r="R90" s="31"/>
      <c r="S90" s="31"/>
      <c r="T90" s="35"/>
      <c r="U90" s="26"/>
      <c r="V90" s="224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</row>
    <row r="91" spans="1:93" ht="45" customHeight="1" x14ac:dyDescent="0.25">
      <c r="A91" s="23" t="s">
        <v>13</v>
      </c>
      <c r="B91" s="213" t="s">
        <v>108</v>
      </c>
      <c r="C91" s="181"/>
      <c r="D91" s="215"/>
      <c r="E91" s="216"/>
      <c r="F91" s="216"/>
      <c r="G91" s="216"/>
      <c r="H91" s="216"/>
      <c r="I91" s="216"/>
      <c r="J91" s="216"/>
      <c r="K91" s="217"/>
      <c r="L91" s="160">
        <f>MIN(1500,L88*0.01)</f>
        <v>0</v>
      </c>
      <c r="M91" s="31"/>
      <c r="N91" s="31"/>
      <c r="O91" s="31"/>
      <c r="P91" s="31"/>
      <c r="Q91" s="31"/>
      <c r="R91" s="31"/>
      <c r="S91" s="31"/>
      <c r="T91" s="35"/>
      <c r="U91" s="26"/>
      <c r="V91" s="224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</row>
    <row r="92" spans="1:93" ht="63.75" customHeight="1" x14ac:dyDescent="0.25">
      <c r="A92" s="23" t="s">
        <v>14</v>
      </c>
      <c r="B92" s="213" t="s">
        <v>102</v>
      </c>
      <c r="C92" s="181"/>
      <c r="D92" s="215"/>
      <c r="E92" s="216"/>
      <c r="F92" s="216"/>
      <c r="G92" s="216"/>
      <c r="H92" s="216"/>
      <c r="I92" s="216"/>
      <c r="J92" s="216"/>
      <c r="K92" s="217"/>
      <c r="L92" s="160">
        <f>MIN(L91,L69)</f>
        <v>0</v>
      </c>
      <c r="M92" s="31"/>
      <c r="N92" s="31"/>
      <c r="O92" s="31"/>
      <c r="P92" s="31"/>
      <c r="Q92" s="31"/>
      <c r="R92" s="31"/>
      <c r="S92" s="31"/>
      <c r="T92" s="35"/>
      <c r="U92" s="26"/>
      <c r="V92" s="224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</row>
    <row r="93" spans="1:93" ht="88.5" customHeight="1" x14ac:dyDescent="0.25">
      <c r="A93" s="23" t="s">
        <v>15</v>
      </c>
      <c r="B93" s="218" t="s">
        <v>103</v>
      </c>
      <c r="C93" s="181"/>
      <c r="D93" s="186"/>
      <c r="E93" s="187"/>
      <c r="F93" s="187"/>
      <c r="G93" s="187"/>
      <c r="H93" s="187"/>
      <c r="I93" s="187"/>
      <c r="J93" s="187"/>
      <c r="K93" s="188"/>
      <c r="L93" s="160">
        <f>MIN(L88*0.1-L92-L90,L72)</f>
        <v>0</v>
      </c>
      <c r="M93" s="31"/>
      <c r="N93" s="31"/>
      <c r="O93" s="31"/>
      <c r="P93" s="31"/>
      <c r="Q93" s="31"/>
      <c r="R93" s="31"/>
      <c r="S93" s="31"/>
      <c r="T93" s="35"/>
      <c r="U93" s="26"/>
      <c r="V93" s="224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</row>
    <row r="94" spans="1:93" ht="48.75" customHeight="1" x14ac:dyDescent="0.25">
      <c r="A94" s="23" t="s">
        <v>16</v>
      </c>
      <c r="B94" s="179" t="s">
        <v>74</v>
      </c>
      <c r="C94" s="206"/>
      <c r="D94" s="195"/>
      <c r="E94" s="196"/>
      <c r="F94" s="196"/>
      <c r="G94" s="196"/>
      <c r="H94" s="196"/>
      <c r="I94" s="196"/>
      <c r="J94" s="196"/>
      <c r="K94" s="197"/>
      <c r="L94" s="161">
        <f>L90+L92+L93</f>
        <v>0</v>
      </c>
      <c r="M94" s="31"/>
      <c r="N94" s="31"/>
      <c r="O94" s="31"/>
      <c r="P94" s="31"/>
      <c r="Q94" s="31"/>
      <c r="R94" s="31"/>
      <c r="S94" s="31"/>
      <c r="T94" s="35"/>
      <c r="U94" s="26"/>
      <c r="V94" s="224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</row>
    <row r="95" spans="1:93" ht="44.25" customHeight="1" x14ac:dyDescent="0.25">
      <c r="A95" s="23" t="s">
        <v>17</v>
      </c>
      <c r="B95" s="179" t="s">
        <v>75</v>
      </c>
      <c r="C95" s="206"/>
      <c r="D95" s="195"/>
      <c r="E95" s="196"/>
      <c r="F95" s="196"/>
      <c r="G95" s="196"/>
      <c r="H95" s="196"/>
      <c r="I95" s="196"/>
      <c r="J95" s="196"/>
      <c r="K95" s="197"/>
      <c r="L95" s="161">
        <f>L88+L94</f>
        <v>0</v>
      </c>
      <c r="M95" s="27"/>
      <c r="N95" s="27"/>
      <c r="O95" s="27"/>
      <c r="P95" s="27"/>
      <c r="Q95" s="27"/>
      <c r="R95" s="27"/>
      <c r="S95" s="27"/>
      <c r="T95" s="41"/>
      <c r="U95" s="26"/>
      <c r="V95" s="224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</row>
    <row r="96" spans="1:93" ht="50.25" customHeight="1" x14ac:dyDescent="0.25">
      <c r="A96" s="157" t="s">
        <v>18</v>
      </c>
      <c r="B96" s="200" t="s">
        <v>76</v>
      </c>
      <c r="C96" s="200"/>
      <c r="D96" s="192"/>
      <c r="E96" s="193"/>
      <c r="F96" s="193"/>
      <c r="G96" s="193"/>
      <c r="H96" s="193"/>
      <c r="I96" s="193"/>
      <c r="J96" s="193"/>
      <c r="K96" s="194"/>
      <c r="L96" s="100">
        <v>1</v>
      </c>
      <c r="M96" s="27"/>
      <c r="N96" s="27"/>
      <c r="O96" s="27"/>
      <c r="P96" s="27"/>
      <c r="Q96" s="27"/>
      <c r="R96" s="27"/>
      <c r="S96" s="27"/>
      <c r="T96" s="41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</row>
    <row r="97" spans="1:93" ht="47.25" customHeight="1" x14ac:dyDescent="0.25">
      <c r="A97" s="157" t="s">
        <v>20</v>
      </c>
      <c r="B97" s="210" t="s">
        <v>96</v>
      </c>
      <c r="C97" s="211"/>
      <c r="D97" s="71"/>
      <c r="E97" s="72"/>
      <c r="F97" s="72"/>
      <c r="G97" s="72"/>
      <c r="H97" s="72"/>
      <c r="I97" s="72"/>
      <c r="J97" s="72"/>
      <c r="K97" s="73"/>
      <c r="L97" s="159">
        <v>1000000</v>
      </c>
      <c r="M97" s="66"/>
      <c r="N97" s="32"/>
      <c r="O97" s="32"/>
      <c r="P97" s="32"/>
      <c r="Q97" s="32"/>
      <c r="R97" s="32"/>
      <c r="S97" s="32"/>
      <c r="T97" s="42"/>
      <c r="U97" s="26"/>
      <c r="V97" s="224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</row>
    <row r="98" spans="1:93" ht="45" customHeight="1" x14ac:dyDescent="0.25">
      <c r="A98" s="157" t="s">
        <v>29</v>
      </c>
      <c r="B98" s="214" t="s">
        <v>62</v>
      </c>
      <c r="C98" s="214"/>
      <c r="D98" s="68"/>
      <c r="E98" s="69"/>
      <c r="F98" s="69"/>
      <c r="G98" s="69"/>
      <c r="H98" s="155"/>
      <c r="I98" s="69"/>
      <c r="J98" s="69"/>
      <c r="K98" s="70"/>
      <c r="L98" s="160">
        <v>1000</v>
      </c>
      <c r="M98" s="66"/>
      <c r="N98" s="32"/>
      <c r="O98" s="32"/>
      <c r="P98" s="32"/>
      <c r="Q98" s="32"/>
      <c r="R98" s="32"/>
      <c r="S98" s="66"/>
      <c r="T98" s="42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</row>
    <row r="99" spans="1:93" ht="109.5" customHeight="1" x14ac:dyDescent="0.25">
      <c r="A99" s="157" t="s">
        <v>30</v>
      </c>
      <c r="B99" s="212" t="s">
        <v>70</v>
      </c>
      <c r="C99" s="212"/>
      <c r="D99" s="195"/>
      <c r="E99" s="196"/>
      <c r="F99" s="196"/>
      <c r="G99" s="196"/>
      <c r="H99" s="196"/>
      <c r="I99" s="196"/>
      <c r="J99" s="196"/>
      <c r="K99" s="197"/>
      <c r="L99" s="162">
        <f>IF(L95*L96&lt;L98,0,MIN(L95*L96,L97))</f>
        <v>0</v>
      </c>
      <c r="M99" s="30"/>
      <c r="N99" s="30"/>
      <c r="O99" s="30"/>
      <c r="P99" s="30"/>
      <c r="Q99" s="30"/>
      <c r="R99" s="30"/>
      <c r="S99" s="30"/>
      <c r="T99" s="40"/>
      <c r="U99" s="26"/>
      <c r="V99" s="224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</row>
    <row r="100" spans="1:93" ht="69" customHeight="1" x14ac:dyDescent="0.25">
      <c r="A100" s="157" t="s">
        <v>37</v>
      </c>
      <c r="B100" s="200" t="s">
        <v>43</v>
      </c>
      <c r="C100" s="200"/>
      <c r="D100" s="186"/>
      <c r="E100" s="187"/>
      <c r="F100" s="187"/>
      <c r="G100" s="187"/>
      <c r="H100" s="187"/>
      <c r="I100" s="187"/>
      <c r="J100" s="187"/>
      <c r="K100" s="188"/>
      <c r="L100" s="163"/>
      <c r="M100" s="31"/>
      <c r="N100" s="31"/>
      <c r="O100" s="31"/>
      <c r="P100" s="31"/>
      <c r="Q100" s="31"/>
      <c r="R100" s="31"/>
      <c r="S100" s="31"/>
      <c r="T100" s="35"/>
      <c r="U100" s="26"/>
      <c r="V100" s="224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</row>
    <row r="101" spans="1:93" ht="33.75" customHeight="1" x14ac:dyDescent="0.25">
      <c r="A101" s="157" t="s">
        <v>38</v>
      </c>
      <c r="B101" s="207" t="s">
        <v>63</v>
      </c>
      <c r="C101" s="209"/>
      <c r="D101" s="203"/>
      <c r="E101" s="204"/>
      <c r="F101" s="204"/>
      <c r="G101" s="204"/>
      <c r="H101" s="204"/>
      <c r="I101" s="204"/>
      <c r="J101" s="204"/>
      <c r="K101" s="205"/>
      <c r="L101" s="164">
        <f ca="1" xml:space="preserve"> U5</f>
        <v>0</v>
      </c>
      <c r="M101" s="33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</row>
    <row r="102" spans="1:93" ht="81" customHeight="1" x14ac:dyDescent="0.25">
      <c r="A102" s="157" t="s">
        <v>39</v>
      </c>
      <c r="B102" s="207" t="s">
        <v>69</v>
      </c>
      <c r="C102" s="208"/>
      <c r="D102" s="203"/>
      <c r="E102" s="204"/>
      <c r="F102" s="204"/>
      <c r="G102" s="204"/>
      <c r="H102" s="204"/>
      <c r="I102" s="204"/>
      <c r="J102" s="204"/>
      <c r="K102" s="205"/>
      <c r="L102" s="163"/>
      <c r="M102" s="33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</row>
    <row r="103" spans="1:93" ht="109.5" customHeight="1" x14ac:dyDescent="0.25">
      <c r="A103" s="23" t="s">
        <v>64</v>
      </c>
      <c r="B103" s="201" t="s">
        <v>46</v>
      </c>
      <c r="C103" s="202"/>
      <c r="D103" s="203"/>
      <c r="E103" s="204"/>
      <c r="F103" s="204"/>
      <c r="G103" s="204"/>
      <c r="H103" s="204"/>
      <c r="I103" s="204"/>
      <c r="J103" s="204"/>
      <c r="K103" s="205"/>
      <c r="L103" s="163"/>
      <c r="M103" s="28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</row>
    <row r="104" spans="1:93" ht="63.75" customHeight="1" x14ac:dyDescent="0.4">
      <c r="A104" s="23" t="s">
        <v>65</v>
      </c>
      <c r="B104" s="198" t="s">
        <v>82</v>
      </c>
      <c r="C104" s="199"/>
      <c r="D104" s="189"/>
      <c r="E104" s="190"/>
      <c r="F104" s="190"/>
      <c r="G104" s="190"/>
      <c r="H104" s="190"/>
      <c r="I104" s="190"/>
      <c r="J104" s="190"/>
      <c r="K104" s="191"/>
      <c r="L104" s="165">
        <f>IF(L103="",0,MIN(L99-L100,L103)-U5)</f>
        <v>0</v>
      </c>
      <c r="M104" s="76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</row>
    <row r="105" spans="1:93" ht="66" customHeight="1" x14ac:dyDescent="0.25">
      <c r="A105" s="23" t="s">
        <v>66</v>
      </c>
      <c r="B105" s="182" t="s">
        <v>109</v>
      </c>
      <c r="C105" s="181"/>
      <c r="D105" s="183"/>
      <c r="E105" s="184"/>
      <c r="F105" s="184"/>
      <c r="G105" s="184"/>
      <c r="H105" s="184"/>
      <c r="I105" s="184"/>
      <c r="J105" s="184"/>
      <c r="K105" s="185"/>
      <c r="L105" s="160">
        <f>ROUND((L5+L62+L66+L69+L72+L79), 2)</f>
        <v>0</v>
      </c>
      <c r="M105" s="31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</row>
    <row r="106" spans="1:93" ht="51.75" customHeight="1" x14ac:dyDescent="0.25">
      <c r="A106" s="23" t="s">
        <v>67</v>
      </c>
      <c r="B106" s="176" t="s">
        <v>71</v>
      </c>
      <c r="C106" s="181"/>
      <c r="D106" s="186"/>
      <c r="E106" s="187"/>
      <c r="F106" s="187"/>
      <c r="G106" s="187"/>
      <c r="H106" s="187"/>
      <c r="I106" s="187"/>
      <c r="J106" s="187"/>
      <c r="K106" s="188"/>
      <c r="L106" s="160">
        <f>L105-L104</f>
        <v>0</v>
      </c>
      <c r="M106" s="27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</row>
    <row r="107" spans="1:93" ht="52.5" customHeight="1" x14ac:dyDescent="0.25">
      <c r="A107" s="23" t="s">
        <v>83</v>
      </c>
      <c r="B107" s="176" t="s">
        <v>73</v>
      </c>
      <c r="C107" s="181"/>
      <c r="D107" s="186"/>
      <c r="E107" s="187"/>
      <c r="F107" s="187"/>
      <c r="G107" s="187"/>
      <c r="H107" s="187"/>
      <c r="I107" s="187"/>
      <c r="J107" s="187"/>
      <c r="K107" s="188"/>
      <c r="L107" s="160">
        <f>L104*80%</f>
        <v>0</v>
      </c>
      <c r="M107" s="31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</row>
    <row r="108" spans="1:93" ht="51.75" customHeight="1" x14ac:dyDescent="0.25">
      <c r="A108" s="23" t="s">
        <v>84</v>
      </c>
      <c r="B108" s="176" t="s">
        <v>72</v>
      </c>
      <c r="C108" s="181"/>
      <c r="D108" s="186"/>
      <c r="E108" s="187"/>
      <c r="F108" s="187"/>
      <c r="G108" s="187"/>
      <c r="H108" s="187"/>
      <c r="I108" s="187"/>
      <c r="J108" s="187"/>
      <c r="K108" s="188"/>
      <c r="L108" s="160">
        <f>L104-L107</f>
        <v>0</v>
      </c>
      <c r="M108" s="31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</row>
    <row r="109" spans="1:93" ht="90" customHeight="1" x14ac:dyDescent="0.45">
      <c r="M109" s="31"/>
      <c r="N109" s="31"/>
      <c r="O109" s="31"/>
      <c r="P109" s="31"/>
      <c r="Q109" s="31"/>
      <c r="R109" s="31"/>
      <c r="S109" s="31"/>
      <c r="T109" s="35"/>
      <c r="U109" s="26"/>
      <c r="V109" s="224"/>
    </row>
    <row r="110" spans="1:93" ht="80.25" customHeight="1" x14ac:dyDescent="0.45">
      <c r="M110" s="31"/>
      <c r="N110" s="31"/>
      <c r="O110" s="31"/>
      <c r="P110" s="34"/>
      <c r="Q110" s="34"/>
      <c r="R110" s="34"/>
      <c r="S110" s="34"/>
      <c r="T110" s="44"/>
      <c r="U110" s="26"/>
      <c r="V110" s="224"/>
    </row>
    <row r="111" spans="1:93" ht="76.5" customHeight="1" x14ac:dyDescent="0.45">
      <c r="M111" s="28"/>
      <c r="N111" s="28"/>
      <c r="O111" s="28"/>
      <c r="P111" s="28"/>
      <c r="Q111" s="28"/>
      <c r="R111" s="28"/>
      <c r="S111" s="28"/>
      <c r="T111" s="43"/>
      <c r="U111" s="26"/>
      <c r="V111" s="224"/>
    </row>
    <row r="112" spans="1:93" ht="55.9" customHeight="1" x14ac:dyDescent="0.45">
      <c r="L112" s="14"/>
      <c r="M112" s="14"/>
      <c r="N112" s="14"/>
      <c r="O112" s="14"/>
      <c r="P112" s="35"/>
      <c r="Q112" s="35"/>
      <c r="R112" s="35"/>
      <c r="S112" s="35"/>
      <c r="T112" s="35"/>
      <c r="U112" s="26"/>
      <c r="V112" s="224"/>
    </row>
    <row r="113" spans="13:22" ht="78.75" customHeight="1" x14ac:dyDescent="0.45">
      <c r="M113" s="28"/>
      <c r="N113" s="28"/>
      <c r="O113" s="28"/>
      <c r="P113" s="28"/>
      <c r="Q113" s="28"/>
      <c r="R113" s="28"/>
      <c r="S113" s="28"/>
      <c r="T113" s="43"/>
      <c r="U113" s="26"/>
      <c r="V113" s="224"/>
    </row>
    <row r="114" spans="13:22" ht="87.75" customHeight="1" x14ac:dyDescent="0.45">
      <c r="M114" s="35"/>
      <c r="N114" s="35"/>
      <c r="O114" s="35"/>
      <c r="P114" s="35"/>
      <c r="Q114" s="35"/>
      <c r="R114" s="35"/>
      <c r="S114" s="35"/>
      <c r="T114" s="35"/>
      <c r="U114" s="26"/>
      <c r="V114" s="224"/>
    </row>
    <row r="115" spans="13:22" ht="60" customHeight="1" x14ac:dyDescent="0.45">
      <c r="M115" s="28"/>
      <c r="N115" s="28"/>
      <c r="O115" s="28"/>
      <c r="P115" s="28"/>
      <c r="Q115" s="28"/>
      <c r="R115" s="28"/>
      <c r="S115" s="28"/>
      <c r="T115" s="43"/>
      <c r="U115" s="26"/>
      <c r="V115" s="224"/>
    </row>
    <row r="116" spans="13:22" ht="60" customHeight="1" x14ac:dyDescent="0.45">
      <c r="M116" s="35"/>
      <c r="N116" s="35"/>
      <c r="O116" s="35"/>
      <c r="P116" s="35"/>
      <c r="Q116" s="35"/>
      <c r="R116" s="35"/>
      <c r="S116" s="35"/>
      <c r="T116" s="35"/>
      <c r="U116" s="26"/>
      <c r="V116" s="224"/>
    </row>
    <row r="117" spans="13:22" ht="60" customHeight="1" x14ac:dyDescent="0.45">
      <c r="M117" s="28"/>
      <c r="N117" s="28"/>
      <c r="O117" s="28"/>
      <c r="P117" s="28"/>
      <c r="Q117" s="28"/>
      <c r="R117" s="28"/>
      <c r="S117" s="28"/>
      <c r="T117" s="43"/>
      <c r="U117" s="26"/>
      <c r="V117" s="224"/>
    </row>
    <row r="118" spans="13:22" ht="60" customHeight="1" x14ac:dyDescent="0.45">
      <c r="M118" s="35"/>
      <c r="N118" s="35"/>
      <c r="O118" s="35"/>
      <c r="P118" s="35"/>
      <c r="Q118" s="35"/>
      <c r="R118" s="35"/>
      <c r="S118" s="35"/>
      <c r="T118" s="35"/>
      <c r="U118" s="26"/>
      <c r="V118" s="224"/>
    </row>
    <row r="119" spans="13:22" ht="60" customHeight="1" x14ac:dyDescent="0.45">
      <c r="M119" s="28"/>
      <c r="N119" s="28"/>
      <c r="O119" s="28"/>
      <c r="P119" s="28"/>
      <c r="Q119" s="28"/>
      <c r="R119" s="28"/>
      <c r="S119" s="28"/>
      <c r="T119" s="43"/>
      <c r="U119" s="26"/>
      <c r="V119" s="224"/>
    </row>
    <row r="120" spans="13:22" ht="60" customHeight="1" x14ac:dyDescent="0.45">
      <c r="M120" s="35"/>
      <c r="N120" s="35"/>
      <c r="O120" s="35"/>
      <c r="P120" s="35"/>
      <c r="Q120" s="35"/>
      <c r="R120" s="35"/>
      <c r="S120" s="35"/>
      <c r="T120" s="35"/>
      <c r="U120" s="26"/>
      <c r="V120" s="224"/>
    </row>
    <row r="121" spans="13:22" ht="70.900000000000006" customHeight="1" x14ac:dyDescent="0.45"/>
  </sheetData>
  <sheetProtection formatCells="0" insertRows="0"/>
  <dataConsolidate link="1"/>
  <mergeCells count="51">
    <mergeCell ref="D93:K93"/>
    <mergeCell ref="D92:K92"/>
    <mergeCell ref="B93:C93"/>
    <mergeCell ref="D91:K91"/>
    <mergeCell ref="D88:K88"/>
    <mergeCell ref="D89:K89"/>
    <mergeCell ref="D90:K90"/>
    <mergeCell ref="B87:C87"/>
    <mergeCell ref="B90:C90"/>
    <mergeCell ref="B91:C91"/>
    <mergeCell ref="B92:C92"/>
    <mergeCell ref="B98:C98"/>
    <mergeCell ref="B95:C95"/>
    <mergeCell ref="B89:C89"/>
    <mergeCell ref="B104:C104"/>
    <mergeCell ref="B100:C100"/>
    <mergeCell ref="D94:K94"/>
    <mergeCell ref="D95:K95"/>
    <mergeCell ref="B103:C103"/>
    <mergeCell ref="D103:K103"/>
    <mergeCell ref="B94:C94"/>
    <mergeCell ref="B102:C102"/>
    <mergeCell ref="B101:C101"/>
    <mergeCell ref="D101:K101"/>
    <mergeCell ref="D102:K102"/>
    <mergeCell ref="B97:C97"/>
    <mergeCell ref="B96:C96"/>
    <mergeCell ref="B99:C99"/>
    <mergeCell ref="D87:K87"/>
    <mergeCell ref="B88:C88"/>
    <mergeCell ref="B85:C85"/>
    <mergeCell ref="B108:C108"/>
    <mergeCell ref="B105:C105"/>
    <mergeCell ref="B106:C106"/>
    <mergeCell ref="B107:C107"/>
    <mergeCell ref="D105:K105"/>
    <mergeCell ref="D106:K106"/>
    <mergeCell ref="D107:K107"/>
    <mergeCell ref="D108:K108"/>
    <mergeCell ref="D104:K104"/>
    <mergeCell ref="D96:K96"/>
    <mergeCell ref="D99:K99"/>
    <mergeCell ref="D100:K100"/>
    <mergeCell ref="D85:K85"/>
    <mergeCell ref="B3:V3"/>
    <mergeCell ref="B83:L83"/>
    <mergeCell ref="B86:C86"/>
    <mergeCell ref="B5:K5"/>
    <mergeCell ref="D86:K86"/>
    <mergeCell ref="A1:V1"/>
    <mergeCell ref="A2:V2"/>
  </mergeCells>
  <printOptions horizontalCentered="1"/>
  <pageMargins left="0.51181102362204722" right="0.51181102362204722" top="0.55118110236220474" bottom="0.55118110236220474" header="0.31496062992125984" footer="0.31496062992125984"/>
  <pageSetup scale="2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A3"/>
  <sheetViews>
    <sheetView workbookViewId="0">
      <selection activeCell="A2" sqref="A2"/>
    </sheetView>
  </sheetViews>
  <sheetFormatPr defaultRowHeight="15" x14ac:dyDescent="0.25"/>
  <cols>
    <col min="1" max="1" width="10.140625" style="11" bestFit="1" customWidth="1"/>
  </cols>
  <sheetData>
    <row r="1" spans="1:1" x14ac:dyDescent="0.25">
      <c r="A1" s="11">
        <v>100000</v>
      </c>
    </row>
    <row r="2" spans="1:1" x14ac:dyDescent="0.25">
      <c r="A2" s="11">
        <v>200000</v>
      </c>
    </row>
    <row r="3" spans="1:1" x14ac:dyDescent="0.25">
      <c r="A3" s="11">
        <v>500000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C8"/>
  <sheetViews>
    <sheetView workbookViewId="0">
      <selection activeCell="B39" sqref="B39:B40"/>
    </sheetView>
  </sheetViews>
  <sheetFormatPr defaultRowHeight="15" x14ac:dyDescent="0.25"/>
  <cols>
    <col min="2" max="2" width="75.140625" customWidth="1"/>
    <col min="3" max="3" width="17.42578125" style="11" customWidth="1"/>
  </cols>
  <sheetData>
    <row r="1" spans="1:3" x14ac:dyDescent="0.25">
      <c r="B1" s="15" t="s">
        <v>35</v>
      </c>
    </row>
    <row r="2" spans="1:3" x14ac:dyDescent="0.25">
      <c r="A2" t="s">
        <v>0</v>
      </c>
      <c r="B2" t="s">
        <v>33</v>
      </c>
      <c r="C2" s="11">
        <f>TTIP!L95*TTIP!L96</f>
        <v>0</v>
      </c>
    </row>
    <row r="3" spans="1:3" x14ac:dyDescent="0.25">
      <c r="A3" t="s">
        <v>1</v>
      </c>
      <c r="B3" t="s">
        <v>31</v>
      </c>
      <c r="C3" s="11">
        <f>TTIP!L98</f>
        <v>1000</v>
      </c>
    </row>
    <row r="4" spans="1:3" x14ac:dyDescent="0.25">
      <c r="A4" t="s">
        <v>2</v>
      </c>
      <c r="B4" t="s">
        <v>36</v>
      </c>
      <c r="C4" s="11">
        <f>TTIP!L97</f>
        <v>1000000</v>
      </c>
    </row>
    <row r="5" spans="1:3" x14ac:dyDescent="0.25">
      <c r="A5" t="s">
        <v>3</v>
      </c>
      <c r="B5" t="s">
        <v>32</v>
      </c>
      <c r="C5" s="11" t="e">
        <f>TTIP!#REF!</f>
        <v>#REF!</v>
      </c>
    </row>
    <row r="6" spans="1:3" x14ac:dyDescent="0.25">
      <c r="A6" t="s">
        <v>4</v>
      </c>
      <c r="B6" t="s">
        <v>34</v>
      </c>
      <c r="C6" s="11" t="s">
        <v>22</v>
      </c>
    </row>
    <row r="7" spans="1:3" x14ac:dyDescent="0.25">
      <c r="A7" t="s">
        <v>6</v>
      </c>
      <c r="B7" t="s">
        <v>40</v>
      </c>
      <c r="C7" s="11">
        <f>MIN(C2,C4)</f>
        <v>0</v>
      </c>
    </row>
    <row r="8" spans="1:3" x14ac:dyDescent="0.25">
      <c r="A8" t="s">
        <v>7</v>
      </c>
      <c r="B8" t="s">
        <v>41</v>
      </c>
      <c r="C8" s="11" t="e">
        <f>MIN(C2,C4,C5)</f>
        <v>#REF!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A40"/>
  <sheetViews>
    <sheetView topLeftCell="A25" zoomScaleNormal="100" workbookViewId="0">
      <selection activeCell="B52" sqref="B52"/>
    </sheetView>
  </sheetViews>
  <sheetFormatPr defaultRowHeight="15" x14ac:dyDescent="0.25"/>
  <cols>
    <col min="1" max="1" width="133.42578125" customWidth="1"/>
  </cols>
  <sheetData>
    <row r="1" spans="1:1" ht="37.5" customHeight="1" x14ac:dyDescent="0.25">
      <c r="A1" s="25" t="s">
        <v>23</v>
      </c>
    </row>
    <row r="2" spans="1:1" x14ac:dyDescent="0.25">
      <c r="A2" s="6" t="s">
        <v>42</v>
      </c>
    </row>
    <row r="3" spans="1:1" x14ac:dyDescent="0.25">
      <c r="A3" s="6" t="s">
        <v>26</v>
      </c>
    </row>
    <row r="4" spans="1:1" ht="60" x14ac:dyDescent="0.25">
      <c r="A4" s="2" t="s">
        <v>79</v>
      </c>
    </row>
    <row r="5" spans="1:1" x14ac:dyDescent="0.25">
      <c r="A5" s="2" t="s">
        <v>24</v>
      </c>
    </row>
    <row r="6" spans="1:1" ht="30" x14ac:dyDescent="0.25">
      <c r="A6" s="2" t="s">
        <v>80</v>
      </c>
    </row>
    <row r="7" spans="1:1" x14ac:dyDescent="0.25">
      <c r="A7" s="2" t="s">
        <v>25</v>
      </c>
    </row>
    <row r="8" spans="1:1" x14ac:dyDescent="0.25">
      <c r="A8" s="3"/>
    </row>
    <row r="9" spans="1:1" x14ac:dyDescent="0.25">
      <c r="A9" s="3"/>
    </row>
    <row r="10" spans="1:1" x14ac:dyDescent="0.25">
      <c r="A10" s="3"/>
    </row>
    <row r="11" spans="1:1" x14ac:dyDescent="0.25">
      <c r="A11" s="3"/>
    </row>
    <row r="12" spans="1:1" x14ac:dyDescent="0.25">
      <c r="A12" s="3"/>
    </row>
    <row r="14" spans="1:1" x14ac:dyDescent="0.25">
      <c r="A14" s="15"/>
    </row>
    <row r="40" spans="1:1" x14ac:dyDescent="0.25">
      <c r="A40" s="15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096e588-875a-4e48-ba85-ea1554ece10c">6PXVCHXRUD45-1486911704-27010</_dlc_DocId>
    <_dlc_DocIdUrl xmlns="1096e588-875a-4e48-ba85-ea1554ece10c">
      <Url>http://sharepoint/snrl/_layouts/15/DocIdRedir.aspx?ID=6PXVCHXRUD45-1486911704-27010</Url>
      <Description>6PXVCHXRUD45-1486911704-27010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DC57188DD9A0469504DC7129112131" ma:contentTypeVersion="2" ma:contentTypeDescription="Create a new document." ma:contentTypeScope="" ma:versionID="6398ceecab2c3a36468361f01ec13dde">
  <xsd:schema xmlns:xsd="http://www.w3.org/2001/XMLSchema" xmlns:xs="http://www.w3.org/2001/XMLSchema" xmlns:p="http://schemas.microsoft.com/office/2006/metadata/properties" xmlns:ns2="1096e588-875a-4e48-ba85-ea1554ece10c" targetNamespace="http://schemas.microsoft.com/office/2006/metadata/properties" ma:root="true" ma:fieldsID="fe0b12ed183bb4e9f70cf1d110ac93da" ns2:_="">
    <xsd:import namespace="1096e588-875a-4e48-ba85-ea1554ece1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96e588-875a-4e48-ba85-ea1554ece10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29DAE54-0E85-43EA-939F-4A90DAECDD07}">
  <ds:schemaRefs>
    <ds:schemaRef ds:uri="http://schemas.microsoft.com/office/2006/documentManagement/types"/>
    <ds:schemaRef ds:uri="http://purl.org/dc/terms/"/>
    <ds:schemaRef ds:uri="1096e588-875a-4e48-ba85-ea1554ece10c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81E6E84-9153-4016-B711-DEDCBB1BE7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96e588-875a-4e48-ba85-ea1554ece1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35F161-01DB-45FC-85FD-5E914C01B88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4895CB7-17C8-468D-B700-DA1EA3047C7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TTIP</vt:lpstr>
      <vt:lpstr>Sheet3</vt:lpstr>
      <vt:lpstr>Sheet4</vt:lpstr>
      <vt:lpstr>Uputa uz obrazac </vt:lpstr>
      <vt:lpstr>TTIP!Print_Area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Snježana Čondić</dc:creator>
  <cp:lastModifiedBy>APPRRR</cp:lastModifiedBy>
  <cp:lastPrinted>2024-12-04T08:25:57Z</cp:lastPrinted>
  <dcterms:created xsi:type="dcterms:W3CDTF">2017-03-28T13:44:12Z</dcterms:created>
  <dcterms:modified xsi:type="dcterms:W3CDTF">2025-11-07T13:39:35Z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0x01010098DC57188DD9A0469504DC7129112131</vt:lpwstr>
  </property>
  <property fmtid="{D5CDD505-2E9C-101B-9397-08002B2CF9AE}" pid="3" name="_dlc_DocIdItemGuid">
    <vt:lpwstr>1f1b816e-8624-4145-a5ab-27812b706b33</vt:lpwstr>
  </property>
</Properties>
</file>